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0.프로젝트-해외\KT_Rwanda_ISO27001인증컨설팅(20171018)\z.참고자료\"/>
    </mc:Choice>
  </mc:AlternateContent>
  <bookViews>
    <workbookView xWindow="0" yWindow="0" windowWidth="28800" windowHeight="12528" tabRatio="914"/>
  </bookViews>
  <sheets>
    <sheet name="Overview" sheetId="10" r:id="rId1"/>
    <sheet name="ISO-IEC 27001 Overview" sheetId="1" r:id="rId2"/>
    <sheet name="ISO-IEC 27001 All Countries" sheetId="15" r:id="rId3"/>
    <sheet name="ISO-IEC 27001 Countries" sheetId="2" r:id="rId4"/>
    <sheet name="ISO-IEC 27001 Industrial sector" sheetId="3" r:id="rId5"/>
    <sheet name="ISO-IEC 27001 Sites" sheetId="4" r:id="rId6"/>
    <sheet name="ISO-IEC 27001 Total" sheetId="14" r:id="rId7"/>
    <sheet name="ISO-IEC 27001 Regional share" sheetId="13" r:id="rId8"/>
    <sheet name="ISO-IEC 27001 Annual growth" sheetId="12" r:id="rId9"/>
  </sheets>
  <externalReferences>
    <externalReference r:id="rId10"/>
  </externalReferences>
  <definedNames>
    <definedName name="_xlnm._FilterDatabase" localSheetId="4" hidden="1">'ISO-IEC 27001 Industrial sector'!$A$4:$G$4</definedName>
    <definedName name="_xlnm.Print_Area" localSheetId="2">'ISO-IEC 27001 All Countries'!$A$1:$D$5</definedName>
    <definedName name="_xlnm.Print_Area" localSheetId="8">'ISO-IEC 27001 Annual growth'!$A$1:$O$38</definedName>
    <definedName name="_xlnm.Print_Area" localSheetId="3">'ISO-IEC 27001 Countries'!$A$1:$W$77</definedName>
    <definedName name="_xlnm.Print_Area" localSheetId="1">'ISO-IEC 27001 Overview'!$A$1:$H$93</definedName>
    <definedName name="_xlnm.Print_Area" localSheetId="7">'ISO-IEC 27001 Regional share'!$A$1:$O$38</definedName>
    <definedName name="_xlnm.Print_Area" localSheetId="5">'ISO-IEC 27001 Sites'!$A$1:$K$46</definedName>
    <definedName name="_xlnm.Print_Area" localSheetId="6">'ISO-IEC 27001 Total'!$A$1:$P$38</definedName>
    <definedName name="_xlnm.Print_Area" localSheetId="0">Overview!$A$1:$H$19</definedName>
    <definedName name="_xlnm.Print_Titles" localSheetId="2">'ISO-IEC 27001 All Countries'!$1:$5</definedName>
    <definedName name="_xlnm.Print_Titles" localSheetId="3">'ISO-IEC 27001 Countries'!$1:$1</definedName>
    <definedName name="_xlnm.Print_Titles" localSheetId="1">'ISO-IEC 27001 Overview'!$1:$1</definedName>
    <definedName name="_xlnm.Print_Titles" localSheetId="5">'ISO-IEC 27001 Sites'!$1:$3</definedName>
    <definedName name="_xlnm.Print_Titles" localSheetId="0">Overview!$1:$3</definedName>
  </definedNames>
  <calcPr calcId="171027"/>
</workbook>
</file>

<file path=xl/calcChain.xml><?xml version="1.0" encoding="utf-8"?>
<calcChain xmlns="http://schemas.openxmlformats.org/spreadsheetml/2006/main">
  <c r="K45" i="1" l="1"/>
  <c r="K46" i="1"/>
  <c r="K47" i="1"/>
  <c r="K48" i="1"/>
  <c r="K49" i="1"/>
  <c r="K50" i="1"/>
  <c r="K51" i="1"/>
  <c r="K44" i="1"/>
  <c r="L45" i="1"/>
  <c r="L46" i="1"/>
  <c r="L47" i="1"/>
  <c r="L48" i="1"/>
  <c r="L49" i="1"/>
  <c r="L50" i="1"/>
  <c r="L51" i="1"/>
  <c r="L44" i="1"/>
  <c r="K31" i="1" l="1"/>
  <c r="L31" i="1"/>
  <c r="K33" i="1" l="1"/>
  <c r="K34" i="1"/>
  <c r="K35" i="1"/>
  <c r="K36" i="1"/>
  <c r="K37" i="1"/>
  <c r="K38" i="1"/>
  <c r="K32" i="1"/>
  <c r="L33" i="1"/>
  <c r="L34" i="1"/>
  <c r="L35" i="1"/>
  <c r="L36" i="1"/>
  <c r="L37" i="1"/>
  <c r="L38" i="1"/>
  <c r="L32" i="1"/>
  <c r="D91" i="15" l="1"/>
  <c r="K25" i="1" l="1"/>
  <c r="K24" i="1"/>
  <c r="K23" i="1"/>
  <c r="K22" i="1"/>
  <c r="K21" i="1"/>
  <c r="K20" i="1"/>
  <c r="K19" i="1"/>
  <c r="L57" i="1"/>
  <c r="K12" i="1"/>
  <c r="K11" i="1"/>
  <c r="K10" i="1"/>
  <c r="K9" i="1"/>
  <c r="K8" i="1"/>
  <c r="K7" i="1"/>
  <c r="K6" i="1"/>
  <c r="K5" i="1"/>
  <c r="K57" i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5" i="4"/>
  <c r="J63" i="4"/>
  <c r="J4" i="4"/>
  <c r="M24" i="3"/>
  <c r="M25" i="3"/>
  <c r="M26" i="3"/>
  <c r="M27" i="3"/>
  <c r="M28" i="3"/>
  <c r="M29" i="3"/>
  <c r="M30" i="3"/>
  <c r="M31" i="3"/>
  <c r="M32" i="3"/>
  <c r="M33" i="3"/>
  <c r="M34" i="3"/>
  <c r="M35" i="3"/>
  <c r="M37" i="3"/>
  <c r="M38" i="3"/>
  <c r="M39" i="3"/>
  <c r="M40" i="3"/>
  <c r="M41" i="3"/>
  <c r="M42" i="3"/>
  <c r="M43" i="3"/>
  <c r="M8" i="3"/>
  <c r="M9" i="3"/>
  <c r="M11" i="3"/>
  <c r="M12" i="3"/>
  <c r="M13" i="3"/>
  <c r="M14" i="3"/>
  <c r="M15" i="3"/>
  <c r="M16" i="3"/>
  <c r="M17" i="3"/>
  <c r="M18" i="3"/>
  <c r="M19" i="3"/>
  <c r="M21" i="3"/>
  <c r="M22" i="3"/>
  <c r="M23" i="3"/>
  <c r="M6" i="3"/>
  <c r="L44" i="3"/>
  <c r="K80" i="2"/>
  <c r="K72" i="2"/>
  <c r="K43" i="2"/>
  <c r="K5" i="2"/>
  <c r="X71" i="2"/>
  <c r="X57" i="2"/>
  <c r="X5" i="2"/>
  <c r="W52" i="2" l="1"/>
  <c r="W46" i="2"/>
  <c r="J81" i="2"/>
  <c r="D5" i="15" l="1"/>
  <c r="C44" i="3" l="1"/>
  <c r="B5" i="15" l="1"/>
  <c r="M44" i="3"/>
  <c r="C4" i="4"/>
  <c r="D4" i="4"/>
  <c r="E4" i="4"/>
  <c r="F4" i="4"/>
  <c r="G4" i="4"/>
  <c r="H4" i="4"/>
  <c r="I4" i="4"/>
  <c r="B4" i="4"/>
  <c r="K4" i="4" l="1"/>
  <c r="Y71" i="2" l="1"/>
  <c r="L12" i="1" s="1"/>
  <c r="Y57" i="2"/>
  <c r="L11" i="1" s="1"/>
  <c r="Y5" i="2"/>
  <c r="L9" i="1" s="1"/>
  <c r="L80" i="2"/>
  <c r="L10" i="1" s="1"/>
  <c r="L72" i="2"/>
  <c r="L8" i="1" s="1"/>
  <c r="L43" i="2"/>
  <c r="L7" i="1" s="1"/>
  <c r="L5" i="2"/>
  <c r="L6" i="1" s="1"/>
  <c r="L5" i="1" l="1"/>
  <c r="L24" i="1" s="1"/>
  <c r="K44" i="3"/>
  <c r="J57" i="1"/>
  <c r="J80" i="2"/>
  <c r="W57" i="2"/>
  <c r="W71" i="2"/>
  <c r="W5" i="2"/>
  <c r="J72" i="2"/>
  <c r="J43" i="2"/>
  <c r="J5" i="2"/>
  <c r="G44" i="3"/>
  <c r="H44" i="3"/>
  <c r="I44" i="3"/>
  <c r="J44" i="3"/>
  <c r="T71" i="2"/>
  <c r="U71" i="2"/>
  <c r="V71" i="2"/>
  <c r="T57" i="2"/>
  <c r="U57" i="2"/>
  <c r="V57" i="2"/>
  <c r="T5" i="2"/>
  <c r="U5" i="2"/>
  <c r="V5" i="2"/>
  <c r="G80" i="2"/>
  <c r="H80" i="2"/>
  <c r="I80" i="2"/>
  <c r="G72" i="2"/>
  <c r="H72" i="2"/>
  <c r="I72" i="2"/>
  <c r="G43" i="2"/>
  <c r="H43" i="2"/>
  <c r="I43" i="2"/>
  <c r="F5" i="2"/>
  <c r="G5" i="2"/>
  <c r="H5" i="2"/>
  <c r="I5" i="2"/>
  <c r="I57" i="1"/>
  <c r="H5" i="1"/>
  <c r="H25" i="1" s="1"/>
  <c r="G5" i="1"/>
  <c r="G51" i="1"/>
  <c r="G50" i="1"/>
  <c r="G49" i="1"/>
  <c r="G48" i="1"/>
  <c r="G47" i="1"/>
  <c r="G46" i="1"/>
  <c r="G45" i="1"/>
  <c r="H33" i="1"/>
  <c r="H46" i="1" s="1"/>
  <c r="H34" i="1"/>
  <c r="H47" i="1" s="1"/>
  <c r="H35" i="1"/>
  <c r="H48" i="1" s="1"/>
  <c r="H36" i="1"/>
  <c r="H49" i="1" s="1"/>
  <c r="H37" i="1"/>
  <c r="H50" i="1" s="1"/>
  <c r="H38" i="1"/>
  <c r="H51" i="1" s="1"/>
  <c r="H32" i="1"/>
  <c r="H45" i="1" s="1"/>
  <c r="D32" i="1"/>
  <c r="D45" i="1" s="1"/>
  <c r="E32" i="1"/>
  <c r="E45" i="1" s="1"/>
  <c r="F32" i="1"/>
  <c r="F45" i="1" s="1"/>
  <c r="D33" i="1"/>
  <c r="D46" i="1" s="1"/>
  <c r="E33" i="1"/>
  <c r="E46" i="1" s="1"/>
  <c r="F33" i="1"/>
  <c r="F46" i="1" s="1"/>
  <c r="D34" i="1"/>
  <c r="D47" i="1" s="1"/>
  <c r="E34" i="1"/>
  <c r="E47" i="1" s="1"/>
  <c r="F34" i="1"/>
  <c r="F47" i="1" s="1"/>
  <c r="D35" i="1"/>
  <c r="D48" i="1" s="1"/>
  <c r="E35" i="1"/>
  <c r="E48" i="1" s="1"/>
  <c r="F35" i="1"/>
  <c r="F48" i="1" s="1"/>
  <c r="D36" i="1"/>
  <c r="D49" i="1" s="1"/>
  <c r="E36" i="1"/>
  <c r="E49" i="1" s="1"/>
  <c r="F36" i="1"/>
  <c r="F49" i="1" s="1"/>
  <c r="D37" i="1"/>
  <c r="D50" i="1" s="1"/>
  <c r="E37" i="1"/>
  <c r="E50" i="1" s="1"/>
  <c r="F37" i="1"/>
  <c r="F50" i="1" s="1"/>
  <c r="D38" i="1"/>
  <c r="D51" i="1" s="1"/>
  <c r="E38" i="1"/>
  <c r="E51" i="1" s="1"/>
  <c r="F38" i="1"/>
  <c r="F51" i="1" s="1"/>
  <c r="C32" i="1"/>
  <c r="C45" i="1" s="1"/>
  <c r="C33" i="1"/>
  <c r="C46" i="1" s="1"/>
  <c r="C34" i="1"/>
  <c r="C47" i="1" s="1"/>
  <c r="C35" i="1"/>
  <c r="C48" i="1" s="1"/>
  <c r="C36" i="1"/>
  <c r="C49" i="1" s="1"/>
  <c r="C37" i="1"/>
  <c r="C50" i="1" s="1"/>
  <c r="C38" i="1"/>
  <c r="C51" i="1" s="1"/>
  <c r="F5" i="1"/>
  <c r="F23" i="1" s="1"/>
  <c r="D5" i="1"/>
  <c r="D21" i="1" s="1"/>
  <c r="F57" i="1"/>
  <c r="P71" i="2"/>
  <c r="Q71" i="2"/>
  <c r="R71" i="2"/>
  <c r="S71" i="2"/>
  <c r="O71" i="2"/>
  <c r="P57" i="2"/>
  <c r="Q57" i="2"/>
  <c r="R57" i="2"/>
  <c r="S57" i="2"/>
  <c r="O57" i="2"/>
  <c r="C80" i="2"/>
  <c r="D80" i="2"/>
  <c r="E80" i="2"/>
  <c r="F80" i="2"/>
  <c r="B80" i="2"/>
  <c r="P5" i="2"/>
  <c r="Q5" i="2"/>
  <c r="R5" i="2"/>
  <c r="S5" i="2"/>
  <c r="O5" i="2"/>
  <c r="E72" i="2"/>
  <c r="E43" i="2"/>
  <c r="E5" i="2"/>
  <c r="B5" i="2"/>
  <c r="C5" i="2"/>
  <c r="D5" i="2"/>
  <c r="B43" i="2"/>
  <c r="C43" i="2"/>
  <c r="D43" i="2"/>
  <c r="F43" i="2"/>
  <c r="E57" i="1"/>
  <c r="E5" i="1"/>
  <c r="E21" i="1" s="1"/>
  <c r="B57" i="1"/>
  <c r="C57" i="1"/>
  <c r="D57" i="1"/>
  <c r="H57" i="1"/>
  <c r="B72" i="2"/>
  <c r="C72" i="2"/>
  <c r="D72" i="2"/>
  <c r="F72" i="2"/>
  <c r="D44" i="3"/>
  <c r="E44" i="3"/>
  <c r="F44" i="3"/>
  <c r="C5" i="1"/>
  <c r="C24" i="1" s="1"/>
  <c r="B5" i="1"/>
  <c r="B20" i="1" s="1"/>
  <c r="D24" i="1"/>
  <c r="D19" i="1"/>
  <c r="D23" i="1"/>
  <c r="D20" i="1"/>
  <c r="F19" i="1" l="1"/>
  <c r="C23" i="1"/>
  <c r="E25" i="1"/>
  <c r="B23" i="1"/>
  <c r="E31" i="1"/>
  <c r="E44" i="1" s="1"/>
  <c r="E22" i="1"/>
  <c r="E20" i="1"/>
  <c r="D22" i="1"/>
  <c r="F31" i="1"/>
  <c r="F44" i="1" s="1"/>
  <c r="E23" i="1"/>
  <c r="G44" i="1"/>
  <c r="D25" i="1"/>
  <c r="E24" i="1"/>
  <c r="E19" i="1"/>
  <c r="L25" i="1"/>
  <c r="H20" i="1"/>
  <c r="L21" i="1"/>
  <c r="D31" i="1"/>
  <c r="D44" i="1" s="1"/>
  <c r="C22" i="1"/>
  <c r="C20" i="1"/>
  <c r="L22" i="1"/>
  <c r="C25" i="1"/>
  <c r="L20" i="1"/>
  <c r="C19" i="1"/>
  <c r="L23" i="1"/>
  <c r="L19" i="1"/>
  <c r="J11" i="1"/>
  <c r="I6" i="1"/>
  <c r="I32" i="1" s="1"/>
  <c r="I45" i="1" s="1"/>
  <c r="I7" i="1"/>
  <c r="I33" i="1" s="1"/>
  <c r="I46" i="1" s="1"/>
  <c r="I11" i="1"/>
  <c r="I37" i="1" s="1"/>
  <c r="I50" i="1" s="1"/>
  <c r="J8" i="1"/>
  <c r="J10" i="1"/>
  <c r="J7" i="1"/>
  <c r="I9" i="1"/>
  <c r="I35" i="1" s="1"/>
  <c r="I48" i="1" s="1"/>
  <c r="J9" i="1"/>
  <c r="I8" i="1"/>
  <c r="I34" i="1" s="1"/>
  <c r="I47" i="1" s="1"/>
  <c r="I12" i="1"/>
  <c r="I38" i="1" s="1"/>
  <c r="I51" i="1" s="1"/>
  <c r="I10" i="1"/>
  <c r="I36" i="1" s="1"/>
  <c r="I49" i="1" s="1"/>
  <c r="J6" i="1"/>
  <c r="J12" i="1"/>
  <c r="F22" i="1"/>
  <c r="B21" i="1"/>
  <c r="F24" i="1"/>
  <c r="H22" i="1"/>
  <c r="H19" i="1"/>
  <c r="H31" i="1"/>
  <c r="H44" i="1" s="1"/>
  <c r="F20" i="1"/>
  <c r="F25" i="1"/>
  <c r="B24" i="1"/>
  <c r="H21" i="1"/>
  <c r="H23" i="1"/>
  <c r="C31" i="1"/>
  <c r="C44" i="1" s="1"/>
  <c r="F21" i="1"/>
  <c r="B22" i="1"/>
  <c r="H24" i="1"/>
  <c r="B19" i="1"/>
  <c r="C21" i="1"/>
  <c r="B25" i="1"/>
  <c r="J37" i="1" l="1"/>
  <c r="J50" i="1" s="1"/>
  <c r="J34" i="1"/>
  <c r="J47" i="1" s="1"/>
  <c r="J5" i="1"/>
  <c r="J25" i="1" s="1"/>
  <c r="J33" i="1"/>
  <c r="J46" i="1" s="1"/>
  <c r="I5" i="1"/>
  <c r="I19" i="1" s="1"/>
  <c r="J35" i="1"/>
  <c r="J48" i="1" s="1"/>
  <c r="J38" i="1"/>
  <c r="J51" i="1" s="1"/>
  <c r="J36" i="1"/>
  <c r="J49" i="1" s="1"/>
  <c r="J32" i="1"/>
  <c r="J45" i="1" s="1"/>
  <c r="J23" i="1" l="1"/>
  <c r="J21" i="1"/>
  <c r="I25" i="1"/>
  <c r="J24" i="1"/>
  <c r="J22" i="1"/>
  <c r="J19" i="1"/>
  <c r="J20" i="1"/>
  <c r="I24" i="1"/>
  <c r="I20" i="1"/>
  <c r="I21" i="1"/>
  <c r="I31" i="1"/>
  <c r="I44" i="1" s="1"/>
  <c r="I22" i="1"/>
  <c r="I23" i="1"/>
  <c r="J31" i="1"/>
  <c r="J44" i="1" s="1"/>
</calcChain>
</file>

<file path=xl/sharedStrings.xml><?xml version="1.0" encoding="utf-8"?>
<sst xmlns="http://schemas.openxmlformats.org/spreadsheetml/2006/main" count="656" uniqueCount="449">
  <si>
    <t>Year</t>
  </si>
  <si>
    <t>TOTAL</t>
  </si>
  <si>
    <t xml:space="preserve">Central / South America      </t>
  </si>
  <si>
    <t>North America</t>
  </si>
  <si>
    <t>Europe</t>
  </si>
  <si>
    <t xml:space="preserve">Regional share - in %                                                                                                                                                                                                                                          </t>
  </si>
  <si>
    <t>Annual growth - absolute numbers</t>
  </si>
  <si>
    <t>Annual growth - in %</t>
  </si>
  <si>
    <t>Number of countries / economies</t>
  </si>
  <si>
    <t>El Salvador</t>
  </si>
  <si>
    <t>Guatemala</t>
  </si>
  <si>
    <t>Panama</t>
  </si>
  <si>
    <t>ISO/IEC 27001 - Europe</t>
  </si>
  <si>
    <t>Country</t>
  </si>
  <si>
    <t>Burundi</t>
  </si>
  <si>
    <t>Congo, Republic of</t>
  </si>
  <si>
    <t>Ethiopia</t>
  </si>
  <si>
    <t>Iraq</t>
  </si>
  <si>
    <t>Kyrgyzstan</t>
  </si>
  <si>
    <t>Lesotho</t>
  </si>
  <si>
    <t>Niger</t>
  </si>
  <si>
    <t>Rwanda</t>
  </si>
  <si>
    <t>Sierra Leone</t>
  </si>
  <si>
    <t>Serbia</t>
  </si>
  <si>
    <t>Syrian Arab Republic</t>
  </si>
  <si>
    <t>Tanzania, United Republic of</t>
  </si>
  <si>
    <t>Switzerland</t>
  </si>
  <si>
    <t>Tajikistan</t>
  </si>
  <si>
    <t xml:space="preserve">ISO/IEC 27001 - Central / South America      </t>
  </si>
  <si>
    <t>Hong Kong, China</t>
  </si>
  <si>
    <t>Korea, Republic of</t>
  </si>
  <si>
    <t>Viet Nam</t>
  </si>
  <si>
    <t>ISO/IEC 27001 - North America</t>
  </si>
  <si>
    <t>Canada</t>
  </si>
  <si>
    <t>Australia</t>
  </si>
  <si>
    <t>Mexico</t>
  </si>
  <si>
    <t>New Zealand</t>
  </si>
  <si>
    <t>EA*                   Code Nos.</t>
  </si>
  <si>
    <t>ISO/IEC 27001 BY INDUSTRIAL SECTOR</t>
  </si>
  <si>
    <t>2006</t>
  </si>
  <si>
    <t>2007</t>
  </si>
  <si>
    <t>2008</t>
  </si>
  <si>
    <t>2009</t>
  </si>
  <si>
    <t>2010</t>
  </si>
  <si>
    <t>Agriculture, fishing</t>
  </si>
  <si>
    <t>Mining and quarrying</t>
  </si>
  <si>
    <t>Food products, beverages and tobacco</t>
  </si>
  <si>
    <t>Textiles and textile products</t>
  </si>
  <si>
    <t>Leather and leather products</t>
  </si>
  <si>
    <t>Wood and wood products</t>
  </si>
  <si>
    <t>Pulp, paper and paper products</t>
  </si>
  <si>
    <t>Publishing companies</t>
  </si>
  <si>
    <t>Printing companies</t>
  </si>
  <si>
    <t>Manufacture of coke &amp; refined petroleum products</t>
  </si>
  <si>
    <t>Nuclear fuel</t>
  </si>
  <si>
    <t>Chemicals, chemical products &amp; fibres</t>
  </si>
  <si>
    <t>Pharmaceuticals</t>
  </si>
  <si>
    <t>Rubber and plastic products</t>
  </si>
  <si>
    <t>Non-metallic mineral products</t>
  </si>
  <si>
    <t>Concrete, cement, lime, plaster, etc.</t>
  </si>
  <si>
    <t>Basic metal &amp; fabricated metal products</t>
  </si>
  <si>
    <t>Machinery and equipment</t>
  </si>
  <si>
    <t>Electrical and optical equipment</t>
  </si>
  <si>
    <t>Shipbuilding</t>
  </si>
  <si>
    <t>Aerospace</t>
  </si>
  <si>
    <t>Other transport equipment</t>
  </si>
  <si>
    <t>Manufacturing not elsewhere classified</t>
  </si>
  <si>
    <t>Recycling</t>
  </si>
  <si>
    <t>Electricity supply</t>
  </si>
  <si>
    <t>Gas supply</t>
  </si>
  <si>
    <t>Water supply</t>
  </si>
  <si>
    <t>Construction</t>
  </si>
  <si>
    <t>Wholesale &amp; retail trade; repairs of motor vehicles, motorcycles &amp; personal &amp; household goods</t>
  </si>
  <si>
    <t>Hotels and restaurants</t>
  </si>
  <si>
    <t>Transport, storage and communication</t>
  </si>
  <si>
    <t>Financial intermediation, real estate, rental</t>
  </si>
  <si>
    <t>Information technology</t>
  </si>
  <si>
    <t>Engineering Services</t>
  </si>
  <si>
    <t>Other Services</t>
  </si>
  <si>
    <t>Public administration</t>
  </si>
  <si>
    <t>Education</t>
  </si>
  <si>
    <t>Health and social work</t>
  </si>
  <si>
    <t>Other social services</t>
  </si>
  <si>
    <t xml:space="preserve">* EA = European Accreditation </t>
  </si>
  <si>
    <t>Malta</t>
  </si>
  <si>
    <t>Portugal</t>
  </si>
  <si>
    <t>Qatar</t>
  </si>
  <si>
    <t>Overview - tables</t>
  </si>
  <si>
    <t>Certificates by industrial sector</t>
  </si>
  <si>
    <t>Top five industrial sectors</t>
  </si>
  <si>
    <t>Number of sites</t>
  </si>
  <si>
    <t>Certificates - worldwide total - diagram</t>
  </si>
  <si>
    <t>Regional share - diagram</t>
  </si>
  <si>
    <t>World annual growth (in %) - diagram</t>
  </si>
  <si>
    <t>Countries</t>
  </si>
  <si>
    <t>Africa</t>
  </si>
  <si>
    <t>Central and South Asia</t>
  </si>
  <si>
    <t>East Asia and Pacific</t>
  </si>
  <si>
    <t>Middle East</t>
  </si>
  <si>
    <t>Algeria</t>
  </si>
  <si>
    <t>Nigeria</t>
  </si>
  <si>
    <t>Cuba</t>
  </si>
  <si>
    <t>Honduras</t>
  </si>
  <si>
    <t>Nepal</t>
  </si>
  <si>
    <t>ISO/IEC 27001 - Africa</t>
  </si>
  <si>
    <t>ISO/IEC 27001 - East Asia and Pacific</t>
  </si>
  <si>
    <t>Albania</t>
  </si>
  <si>
    <t>San Marino, Republic of</t>
  </si>
  <si>
    <t>ISO/IEC 27001 - Central and South Asia</t>
  </si>
  <si>
    <t>ISO/IEC 27001 - Middle East</t>
  </si>
  <si>
    <t>2011</t>
  </si>
  <si>
    <t>United States of America</t>
  </si>
  <si>
    <t>2012</t>
  </si>
  <si>
    <t>Botswana</t>
  </si>
  <si>
    <t>Swaziland</t>
  </si>
  <si>
    <t>Kazakhstan</t>
  </si>
  <si>
    <t>Macau, China</t>
  </si>
  <si>
    <t>Puerto Rico</t>
  </si>
  <si>
    <t>Tunisia</t>
  </si>
  <si>
    <t>Japan</t>
  </si>
  <si>
    <t>United Kingdom</t>
  </si>
  <si>
    <t>India</t>
  </si>
  <si>
    <t>China</t>
  </si>
  <si>
    <t>Romania</t>
  </si>
  <si>
    <t>Taipei, Chinese</t>
  </si>
  <si>
    <t>Spain</t>
  </si>
  <si>
    <t>Italy</t>
  </si>
  <si>
    <t>Germany</t>
  </si>
  <si>
    <t>2013</t>
  </si>
  <si>
    <t>Gabon</t>
  </si>
  <si>
    <t>Fiji</t>
  </si>
  <si>
    <t>Mongolia</t>
  </si>
  <si>
    <t>Georgia</t>
  </si>
  <si>
    <t>Montenegro</t>
  </si>
  <si>
    <t>Afghanistan</t>
  </si>
  <si>
    <t>Somalia</t>
  </si>
  <si>
    <t>Venezuela</t>
  </si>
  <si>
    <t>Andorra</t>
  </si>
  <si>
    <t>Azerbaijan</t>
  </si>
  <si>
    <t>2014</t>
  </si>
  <si>
    <t>Kenya</t>
  </si>
  <si>
    <t>Ireland</t>
  </si>
  <si>
    <t>Argentina</t>
  </si>
  <si>
    <t>Armenia</t>
  </si>
  <si>
    <t>Austria</t>
  </si>
  <si>
    <t>Bahrain</t>
  </si>
  <si>
    <t>Bangladesh</t>
  </si>
  <si>
    <t>Belarus</t>
  </si>
  <si>
    <t>Belgium</t>
  </si>
  <si>
    <t>Bolivia</t>
  </si>
  <si>
    <t>Brazil</t>
  </si>
  <si>
    <t>Bulgaria</t>
  </si>
  <si>
    <t>Chile</t>
  </si>
  <si>
    <t>Colombia</t>
  </si>
  <si>
    <t>Croatia</t>
  </si>
  <si>
    <t>Cyprus</t>
  </si>
  <si>
    <t>Denmark</t>
  </si>
  <si>
    <t>Ecuador</t>
  </si>
  <si>
    <t>Egypt</t>
  </si>
  <si>
    <t>Estonia</t>
  </si>
  <si>
    <t>Finland</t>
  </si>
  <si>
    <t>France</t>
  </si>
  <si>
    <t>Greece</t>
  </si>
  <si>
    <t>Hungary</t>
  </si>
  <si>
    <t>Iceland</t>
  </si>
  <si>
    <t>Indonesia</t>
  </si>
  <si>
    <t>Israel</t>
  </si>
  <si>
    <t>Jamaica</t>
  </si>
  <si>
    <t>Jordan</t>
  </si>
  <si>
    <t>Kuwait</t>
  </si>
  <si>
    <t>Latvia</t>
  </si>
  <si>
    <t>Lebanon</t>
  </si>
  <si>
    <t>Lithuania</t>
  </si>
  <si>
    <t>Luxembourg</t>
  </si>
  <si>
    <t>Malaysia</t>
  </si>
  <si>
    <t>Mauritius</t>
  </si>
  <si>
    <t>Morocco</t>
  </si>
  <si>
    <t>Netherlands</t>
  </si>
  <si>
    <t>Norway</t>
  </si>
  <si>
    <t>Oman</t>
  </si>
  <si>
    <t>Pakistan</t>
  </si>
  <si>
    <t>Peru</t>
  </si>
  <si>
    <t>Philippines</t>
  </si>
  <si>
    <t>Poland</t>
  </si>
  <si>
    <t>Singapore</t>
  </si>
  <si>
    <t>Slovakia</t>
  </si>
  <si>
    <t>Slovenia</t>
  </si>
  <si>
    <t>Sudan</t>
  </si>
  <si>
    <t>Sweden</t>
  </si>
  <si>
    <t>Thailand</t>
  </si>
  <si>
    <t>Turkey</t>
  </si>
  <si>
    <t>Ukraine</t>
  </si>
  <si>
    <t>Uruguay</t>
  </si>
  <si>
    <t>Bosnia and Herzegovina</t>
  </si>
  <si>
    <t>Costa Rica</t>
  </si>
  <si>
    <t>Czech Republic</t>
  </si>
  <si>
    <t>Dominican Republic</t>
  </si>
  <si>
    <t>Iran, Islamic Republic of</t>
  </si>
  <si>
    <t>Korea, Democratic People's Republic of</t>
  </si>
  <si>
    <t>Russian Federation</t>
  </si>
  <si>
    <t>Saudi Arabia</t>
  </si>
  <si>
    <t>South Africa</t>
  </si>
  <si>
    <t>Sri Lanka</t>
  </si>
  <si>
    <t>The Former Yugoslav Republic of Macedonia</t>
  </si>
  <si>
    <t>Trinidad and Tobago</t>
  </si>
  <si>
    <t>United Arab Emirates</t>
  </si>
  <si>
    <t>Palestine</t>
  </si>
  <si>
    <t>Moldova, Republic of</t>
  </si>
  <si>
    <t>AFGHANISTAN</t>
  </si>
  <si>
    <t>ALBANIA</t>
  </si>
  <si>
    <t>ALGERIA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</si>
  <si>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</si>
  <si>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</si>
  <si>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</si>
  <si>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</si>
  <si>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</si>
  <si>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</si>
  <si>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</si>
  <si>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</si>
  <si>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</si>
  <si>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</si>
  <si>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</si>
  <si>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</si>
  <si>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</si>
  <si>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</si>
  <si>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</si>
  <si>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</si>
  <si>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</si>
  <si>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</si>
  <si>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</si>
  <si>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</si>
  <si>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</si>
  <si>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</si>
  <si>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</si>
  <si>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</si>
  <si>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CAMBODIA</t>
  </si>
  <si>
    <t>CAMEROON</t>
  </si>
  <si>
    <t>CANADA</t>
  </si>
  <si>
    <t>CAPE VERDE</t>
  </si>
  <si>
    <t>CAYMAN ISLANDS (UK)</t>
  </si>
  <si>
    <t>CENTRAL AFRICAN REPUBLIC</t>
  </si>
  <si>
    <t>CHAD</t>
  </si>
  <si>
    <t>CHILE</t>
  </si>
  <si>
    <t>CHINA</t>
  </si>
  <si>
    <t>COLOMBIA</t>
  </si>
  <si>
    <t>COMOROS</t>
  </si>
  <si>
    <t>CONGO, REPUBLIC OF</t>
  </si>
  <si>
    <t>CONGO, THE DEMOCRATIC REPUBLIC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</si>
  <si>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</si>
  <si>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</si>
  <si>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</si>
  <si>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</si>
  <si>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</si>
  <si>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</si>
  <si>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</si>
  <si>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</si>
  <si>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</si>
  <si>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</si>
  <si>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</si>
  <si>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</si>
  <si>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</si>
  <si>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</si>
  <si>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</si>
  <si>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</si>
  <si>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</si>
  <si>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</si>
  <si>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</si>
  <si>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</si>
  <si>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</si>
  <si>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</si>
  <si>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</si>
  <si>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</si>
  <si>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GIBRALTAR (UK)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</si>
  <si>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</si>
  <si>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</si>
  <si>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</si>
  <si>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</si>
  <si>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</si>
  <si>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</si>
  <si>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</si>
  <si>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</si>
  <si>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</si>
  <si>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</si>
  <si>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</si>
  <si>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</si>
  <si>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</si>
  <si>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</si>
  <si>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</si>
  <si>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</si>
  <si>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</si>
  <si>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</si>
  <si>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</si>
  <si>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</si>
  <si>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</si>
  <si>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</si>
  <si>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</si>
  <si>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</si>
  <si>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</si>
  <si>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</si>
  <si>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</si>
  <si>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</si>
  <si>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</si>
  <si>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</si>
  <si>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</si>
  <si>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</si>
  <si>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</si>
  <si>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</si>
  <si>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</si>
  <si>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</si>
  <si>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</si>
  <si>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MACAU, CHINA</t>
  </si>
  <si>
    <t>MADAGASCAR</t>
  </si>
  <si>
    <t>MALAWI</t>
  </si>
  <si>
    <t>MALAYSIA</t>
  </si>
  <si>
    <t>MALDIVES</t>
  </si>
  <si>
    <t>MALI</t>
  </si>
  <si>
    <t>MALTA</t>
  </si>
  <si>
    <t>MAURITANIA, ISLAMIC REPUBLIC OF</t>
  </si>
  <si>
    <t>MAURITIUS</t>
  </si>
  <si>
    <t>MEXICO</t>
  </si>
  <si>
    <t>MICRONESIA, FEDERATED STATES OF</t>
  </si>
  <si>
    <t>MOLDOVA, REPUBLIC OF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</si>
  <si>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</si>
  <si>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</si>
  <si>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</si>
  <si>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</si>
  <si>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</si>
  <si>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</si>
  <si>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</si>
  <si>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</si>
  <si>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</si>
  <si>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NETHERLANDS ANTILLES (NL)</t>
  </si>
  <si>
    <t>NEW ZEALAND</t>
  </si>
  <si>
    <t>NICARAGUA</t>
  </si>
  <si>
    <t>NIGER</t>
  </si>
  <si>
    <t>NIGERIA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</si>
  <si>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</si>
  <si>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</si>
  <si>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</si>
  <si>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</si>
  <si>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</si>
  <si>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</si>
  <si>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</si>
  <si>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</si>
  <si>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</si>
  <si>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</si>
  <si>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</si>
  <si>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</si>
  <si>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</si>
  <si>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</si>
  <si>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</si>
  <si>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</si>
  <si>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</si>
  <si>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</si>
  <si>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</si>
  <si>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SAMOA, INDEPENDENT STATE OF</t>
  </si>
  <si>
    <t>SAN MARINO, REPUBLIC OF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</si>
  <si>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</si>
  <si>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</si>
  <si>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</si>
  <si>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</si>
  <si>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</si>
  <si>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</si>
  <si>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</si>
  <si>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</si>
  <si>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</si>
  <si>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</si>
  <si>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</si>
  <si>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</si>
  <si>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</si>
  <si>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</si>
  <si>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</si>
  <si>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</si>
  <si>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</si>
  <si>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</si>
  <si>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</si>
  <si>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TAIPEI, CHINESE</t>
  </si>
  <si>
    <t>TAJIKISTAN</t>
  </si>
  <si>
    <t>TANZANIA, UNITED REPUBLIC OF</t>
  </si>
  <si>
    <t>THAILAND</t>
  </si>
  <si>
    <t>THE FORMER YUGOSLAV REPUBLIC OF MACEDONIA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</si>
  <si>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</si>
  <si>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</si>
  <si>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</si>
  <si>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</si>
  <si>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</si>
  <si>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</si>
  <si>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</si>
  <si>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</si>
  <si>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</si>
  <si>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</si>
  <si>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</si>
  <si>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</si>
  <si>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VENEZUELA</t>
  </si>
  <si>
    <t>VIET NAM</t>
  </si>
  <si>
    <t>YEMEN</t>
  </si>
  <si>
    <t>ZAMBIA</t>
  </si>
  <si>
    <t>ZIMBABWE</t>
  </si>
  <si>
    <t xml:space="preserve">ISO/IEC 27001 - Number of sites covered by ISO/IEC 27001 certificates </t>
  </si>
  <si>
    <t>Angola</t>
  </si>
  <si>
    <t>Belize</t>
  </si>
  <si>
    <t>Cambodia</t>
  </si>
  <si>
    <t>Cape Verde</t>
  </si>
  <si>
    <r>
      <t>C</t>
    </r>
    <r>
      <rPr>
        <sz val="9"/>
        <color theme="1"/>
        <rFont val="맑은 고딕"/>
        <family val="2"/>
        <scheme val="minor"/>
      </rPr>
      <t>Ô</t>
    </r>
    <r>
      <rPr>
        <sz val="11"/>
        <color theme="1"/>
        <rFont val="맑은 고딕"/>
        <family val="2"/>
        <scheme val="minor"/>
      </rPr>
      <t>te D'Ivoire</t>
    </r>
  </si>
  <si>
    <t>Ghana</t>
  </si>
  <si>
    <t>Gibraltar (UK)</t>
  </si>
  <si>
    <t>Lao People's Democratic Republic</t>
  </si>
  <si>
    <t>Libyan Arab Jamahiriya</t>
  </si>
  <si>
    <t>Malawi</t>
  </si>
  <si>
    <t>Mali</t>
  </si>
  <si>
    <t>Mozambique</t>
  </si>
  <si>
    <t>Namibia</t>
  </si>
  <si>
    <t>Saint Lucia</t>
  </si>
  <si>
    <t>Saint Vincent and the Grenadines</t>
  </si>
  <si>
    <t>Senegal</t>
  </si>
  <si>
    <t>Suriname</t>
  </si>
  <si>
    <t>Turkmenistan</t>
  </si>
  <si>
    <t>Uzbekistan</t>
  </si>
  <si>
    <t>Uganda</t>
  </si>
  <si>
    <t>Yemen</t>
  </si>
  <si>
    <t>2015</t>
  </si>
  <si>
    <t>Top five industrial sectors for ISO/IEC 27001 certificates 2015</t>
  </si>
  <si>
    <t>Zambia</t>
  </si>
  <si>
    <t>Zimbabwe</t>
  </si>
  <si>
    <t>Barbados</t>
  </si>
  <si>
    <t>Guyana</t>
  </si>
  <si>
    <t>Myanmar</t>
  </si>
  <si>
    <r>
      <t>C</t>
    </r>
    <r>
      <rPr>
        <sz val="9"/>
        <rFont val="Arial"/>
        <family val="2"/>
      </rPr>
      <t>ô</t>
    </r>
    <r>
      <rPr>
        <sz val="10"/>
        <rFont val="Arial"/>
        <family val="2"/>
      </rPr>
      <t>te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D'ivoire</t>
    </r>
  </si>
  <si>
    <t>Comoros</t>
  </si>
  <si>
    <t xml:space="preserve">Countries </t>
  </si>
  <si>
    <t>Certificates</t>
  </si>
  <si>
    <t>Sites</t>
  </si>
  <si>
    <t>ISO IEC 27001:2005</t>
  </si>
  <si>
    <t>CHRISTMAS ISLAND</t>
  </si>
  <si>
    <t>COCOS (KEELING) ISLANDS</t>
  </si>
  <si>
    <t>GUAM</t>
  </si>
  <si>
    <t>KOSOVO</t>
  </si>
  <si>
    <t>NEW CALEDONIA</t>
  </si>
  <si>
    <t>Number of certificates and sites per country</t>
  </si>
  <si>
    <t xml:space="preserve">ISO/IEC 27001 - Certificates Worldwide </t>
  </si>
  <si>
    <t>ISO/IEC 27001 - Information Technology - Security Techniques - Information Security Management Systems - Requirements</t>
  </si>
  <si>
    <t>Overview</t>
  </si>
  <si>
    <t>ISO/IEC 27001 - Certificates by Industrial Sector</t>
  </si>
  <si>
    <t>2016</t>
  </si>
  <si>
    <t>Top five industrial sectors for ISO/IEC 27001 certificates 2016</t>
  </si>
  <si>
    <t>Financial intermediation, real estate, renting</t>
  </si>
  <si>
    <t>United States of Amerdica</t>
  </si>
  <si>
    <r>
      <t xml:space="preserve">Top 10 countries for ISO/IEC 27001 certificates - </t>
    </r>
    <r>
      <rPr>
        <b/>
        <sz val="12"/>
        <color indexed="10"/>
        <rFont val="Verdana"/>
        <family val="2"/>
      </rPr>
      <t>2016</t>
    </r>
  </si>
  <si>
    <t>The ISO Survey of Management System Standard Certifications (2006-2016)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</si>
</sst>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3" x14ac:knownFonts="1">
    <font>
      <sz val="10"/>
      <name val="Arial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b/>
      <sz val="11"/>
      <color indexed="63"/>
      <name val="Book Antiqua"/>
      <family val="2"/>
    </font>
    <font>
      <sz val="11"/>
      <color indexed="14"/>
      <name val="Book Antiqua"/>
      <family val="2"/>
    </font>
    <font>
      <b/>
      <sz val="11"/>
      <color indexed="52"/>
      <name val="Book Antiqua"/>
      <family val="2"/>
    </font>
    <font>
      <b/>
      <sz val="11"/>
      <color indexed="9"/>
      <name val="Book Antiqua"/>
      <family val="2"/>
    </font>
    <font>
      <sz val="10"/>
      <name val="Arial"/>
      <family val="2"/>
    </font>
    <font>
      <sz val="11"/>
      <color indexed="62"/>
      <name val="Book Antiqua"/>
      <family val="2"/>
    </font>
    <font>
      <b/>
      <sz val="11"/>
      <color indexed="8"/>
      <name val="Book Antiqua"/>
      <family val="2"/>
    </font>
    <font>
      <i/>
      <sz val="11"/>
      <color indexed="23"/>
      <name val="Book Antiqua"/>
      <family val="2"/>
    </font>
    <font>
      <sz val="11"/>
      <color indexed="17"/>
      <name val="Book Antiqua"/>
      <family val="2"/>
    </font>
    <font>
      <b/>
      <sz val="15"/>
      <color indexed="57"/>
      <name val="Book Antiqua"/>
      <family val="2"/>
    </font>
    <font>
      <b/>
      <sz val="13"/>
      <color indexed="57"/>
      <name val="Book Antiqua"/>
      <family val="2"/>
    </font>
    <font>
      <b/>
      <sz val="11"/>
      <color indexed="57"/>
      <name val="Book Antiqua"/>
      <family val="2"/>
    </font>
    <font>
      <u/>
      <sz val="10"/>
      <color indexed="12"/>
      <name val="Arial"/>
      <family val="2"/>
    </font>
    <font>
      <sz val="11"/>
      <color indexed="52"/>
      <name val="Book Antiqua"/>
      <family val="2"/>
    </font>
    <font>
      <sz val="11"/>
      <color indexed="60"/>
      <name val="Book Antiqua"/>
      <family val="2"/>
    </font>
    <font>
      <sz val="12"/>
      <color indexed="8"/>
      <name val="Calibri"/>
      <family val="2"/>
    </font>
    <font>
      <b/>
      <sz val="18"/>
      <color indexed="57"/>
      <name val="Book Antiqua"/>
      <family val="2"/>
    </font>
    <font>
      <sz val="11"/>
      <color indexed="10"/>
      <name val="Book Antiqua"/>
      <family val="2"/>
    </font>
    <font>
      <sz val="8"/>
      <name val="Arial"/>
      <family val="2"/>
    </font>
    <font>
      <b/>
      <i/>
      <sz val="16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sz val="8"/>
      <name val="Calibri"/>
      <family val="2"/>
    </font>
    <font>
      <b/>
      <i/>
      <sz val="16"/>
      <color indexed="8"/>
      <name val="Verdana"/>
      <family val="2"/>
    </font>
    <font>
      <sz val="12"/>
      <color indexed="8"/>
      <name val="Verdana"/>
      <family val="2"/>
    </font>
    <font>
      <b/>
      <i/>
      <sz val="16"/>
      <name val="Verdana"/>
      <family val="2"/>
    </font>
    <font>
      <sz val="16"/>
      <color indexed="8"/>
      <name val="Verdana"/>
      <family val="2"/>
    </font>
    <font>
      <b/>
      <sz val="12"/>
      <name val="Verdana"/>
      <family val="2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sz val="16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b/>
      <sz val="18"/>
      <name val="Verdana"/>
      <family val="2"/>
    </font>
    <font>
      <sz val="11"/>
      <name val="Arial"/>
      <family val="2"/>
    </font>
    <font>
      <u/>
      <sz val="11"/>
      <color indexed="12"/>
      <name val="Verdana"/>
      <family val="2"/>
    </font>
    <font>
      <i/>
      <sz val="8"/>
      <color indexed="8"/>
      <name val="Verdana"/>
      <family val="2"/>
    </font>
    <font>
      <sz val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sz val="18"/>
      <color theme="3"/>
      <name val="맑은 고딕"/>
      <family val="2"/>
      <scheme val="major"/>
    </font>
    <font>
      <b/>
      <sz val="11"/>
      <color theme="1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sz val="12"/>
      <color rgb="FFFF0000"/>
      <name val="Verdana"/>
      <family val="2"/>
    </font>
    <font>
      <sz val="9"/>
      <color theme="1"/>
      <name val="맑은 고딕"/>
      <family val="2"/>
      <scheme val="minor"/>
    </font>
    <font>
      <sz val="9"/>
      <name val="Arial"/>
      <family val="2"/>
    </font>
    <font>
      <b/>
      <sz val="12"/>
      <color theme="1"/>
      <name val="Verdana"/>
      <family val="2"/>
    </font>
    <font>
      <sz val="18"/>
      <name val="Verdana"/>
      <family val="2"/>
    </font>
    <font>
      <b/>
      <sz val="11"/>
      <color theme="1"/>
      <name val="Verdana"/>
      <family val="2"/>
    </font>
    <font>
      <b/>
      <i/>
      <sz val="14"/>
      <name val="Verdana"/>
      <family val="2"/>
    </font>
    <font>
      <sz val="26"/>
      <name val="Verdana"/>
      <family val="2"/>
    </font>
    <font>
      <b/>
      <sz val="11"/>
      <color theme="0"/>
      <name val="Verdana"/>
      <family val="2"/>
    </font>
    <font>
      <sz val="8"/>
      <name val="돋움"/>
      <family val="3"/>
      <charset val="129"/>
    </font>
  </fonts>
  <fills count="6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9"/>
      </patternFill>
    </fill>
    <fill>
      <patternFill patternType="solid">
        <fgColor indexed="1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AAF"/>
        <bgColor indexed="64"/>
      </patternFill>
    </fill>
    <fill>
      <patternFill patternType="solid">
        <fgColor rgb="FFFFF5D9"/>
        <bgColor indexed="64"/>
      </patternFill>
    </fill>
    <fill>
      <patternFill patternType="solid">
        <fgColor rgb="FFEAEDF2"/>
        <bgColor indexed="64"/>
      </patternFill>
    </fill>
    <fill>
      <patternFill patternType="solid">
        <fgColor rgb="FFF3F5FB"/>
        <bgColor indexed="64"/>
      </patternFill>
    </fill>
    <fill>
      <patternFill patternType="solid">
        <fgColor rgb="FFECF4FA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4F9F1"/>
        <bgColor indexed="8"/>
      </patternFill>
    </fill>
    <fill>
      <patternFill patternType="solid">
        <fgColor rgb="FFF4F9F1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1"/>
      </top>
      <bottom style="double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33">
    <xf numFmtId="0" fontId="0" fillId="0" borderId="0"/>
    <xf numFmtId="0" fontId="3" fillId="2" borderId="0" applyNumberFormat="0" applyBorder="0" applyAlignment="0" applyProtection="0"/>
    <xf numFmtId="0" fontId="56" fillId="16" borderId="0" applyNumberFormat="0" applyBorder="0" applyAlignment="0" applyProtection="0"/>
    <xf numFmtId="0" fontId="3" fillId="3" borderId="0" applyNumberFormat="0" applyBorder="0" applyAlignment="0" applyProtection="0"/>
    <xf numFmtId="0" fontId="56" fillId="17" borderId="0" applyNumberFormat="0" applyBorder="0" applyAlignment="0" applyProtection="0"/>
    <xf numFmtId="0" fontId="3" fillId="3" borderId="0" applyNumberFormat="0" applyBorder="0" applyAlignment="0" applyProtection="0"/>
    <xf numFmtId="0" fontId="56" fillId="18" borderId="0" applyNumberFormat="0" applyBorder="0" applyAlignment="0" applyProtection="0"/>
    <xf numFmtId="0" fontId="3" fillId="2" borderId="0" applyNumberFormat="0" applyBorder="0" applyAlignment="0" applyProtection="0"/>
    <xf numFmtId="0" fontId="56" fillId="19" borderId="0" applyNumberFormat="0" applyBorder="0" applyAlignment="0" applyProtection="0"/>
    <xf numFmtId="0" fontId="3" fillId="2" borderId="0" applyNumberFormat="0" applyBorder="0" applyAlignment="0" applyProtection="0"/>
    <xf numFmtId="0" fontId="56" fillId="20" borderId="0" applyNumberFormat="0" applyBorder="0" applyAlignment="0" applyProtection="0"/>
    <xf numFmtId="0" fontId="3" fillId="6" borderId="0" applyNumberFormat="0" applyBorder="0" applyAlignment="0" applyProtection="0"/>
    <xf numFmtId="0" fontId="56" fillId="21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6" fillId="22" borderId="0" applyNumberFormat="0" applyBorder="0" applyAlignment="0" applyProtection="0"/>
    <xf numFmtId="0" fontId="3" fillId="3" borderId="0" applyNumberFormat="0" applyBorder="0" applyAlignment="0" applyProtection="0"/>
    <xf numFmtId="0" fontId="56" fillId="23" borderId="0" applyNumberFormat="0" applyBorder="0" applyAlignment="0" applyProtection="0"/>
    <xf numFmtId="0" fontId="3" fillId="7" borderId="0" applyNumberFormat="0" applyBorder="0" applyAlignment="0" applyProtection="0"/>
    <xf numFmtId="0" fontId="56" fillId="24" borderId="0" applyNumberFormat="0" applyBorder="0" applyAlignment="0" applyProtection="0"/>
    <xf numFmtId="0" fontId="3" fillId="3" borderId="0" applyNumberFormat="0" applyBorder="0" applyAlignment="0" applyProtection="0"/>
    <xf numFmtId="0" fontId="56" fillId="25" borderId="0" applyNumberFormat="0" applyBorder="0" applyAlignment="0" applyProtection="0"/>
    <xf numFmtId="0" fontId="3" fillId="6" borderId="0" applyNumberFormat="0" applyBorder="0" applyAlignment="0" applyProtection="0"/>
    <xf numFmtId="0" fontId="56" fillId="26" borderId="0" applyNumberFormat="0" applyBorder="0" applyAlignment="0" applyProtection="0"/>
    <xf numFmtId="0" fontId="3" fillId="6" borderId="0" applyNumberFormat="0" applyBorder="0" applyAlignment="0" applyProtection="0"/>
    <xf numFmtId="0" fontId="56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7" fillId="28" borderId="0" applyNumberFormat="0" applyBorder="0" applyAlignment="0" applyProtection="0"/>
    <xf numFmtId="0" fontId="4" fillId="3" borderId="0" applyNumberFormat="0" applyBorder="0" applyAlignment="0" applyProtection="0"/>
    <xf numFmtId="0" fontId="57" fillId="29" borderId="0" applyNumberFormat="0" applyBorder="0" applyAlignment="0" applyProtection="0"/>
    <xf numFmtId="0" fontId="4" fillId="7" borderId="0" applyNumberFormat="0" applyBorder="0" applyAlignment="0" applyProtection="0"/>
    <xf numFmtId="0" fontId="57" fillId="30" borderId="0" applyNumberFormat="0" applyBorder="0" applyAlignment="0" applyProtection="0"/>
    <xf numFmtId="0" fontId="4" fillId="9" borderId="0" applyNumberFormat="0" applyBorder="0" applyAlignment="0" applyProtection="0"/>
    <xf numFmtId="0" fontId="57" fillId="31" borderId="0" applyNumberFormat="0" applyBorder="0" applyAlignment="0" applyProtection="0"/>
    <xf numFmtId="0" fontId="4" fillId="9" borderId="0" applyNumberFormat="0" applyBorder="0" applyAlignment="0" applyProtection="0"/>
    <xf numFmtId="0" fontId="57" fillId="32" borderId="0" applyNumberFormat="0" applyBorder="0" applyAlignment="0" applyProtection="0"/>
    <xf numFmtId="0" fontId="4" fillId="10" borderId="0" applyNumberFormat="0" applyBorder="0" applyAlignment="0" applyProtection="0"/>
    <xf numFmtId="0" fontId="57" fillId="3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57" fillId="34" borderId="0" applyNumberFormat="0" applyBorder="0" applyAlignment="0" applyProtection="0"/>
    <xf numFmtId="0" fontId="4" fillId="11" borderId="0" applyNumberFormat="0" applyBorder="0" applyAlignment="0" applyProtection="0"/>
    <xf numFmtId="0" fontId="57" fillId="35" borderId="0" applyNumberFormat="0" applyBorder="0" applyAlignment="0" applyProtection="0"/>
    <xf numFmtId="0" fontId="4" fillId="12" borderId="0" applyNumberFormat="0" applyBorder="0" applyAlignment="0" applyProtection="0"/>
    <xf numFmtId="0" fontId="57" fillId="36" borderId="0" applyNumberFormat="0" applyBorder="0" applyAlignment="0" applyProtection="0"/>
    <xf numFmtId="0" fontId="4" fillId="9" borderId="0" applyNumberFormat="0" applyBorder="0" applyAlignment="0" applyProtection="0"/>
    <xf numFmtId="0" fontId="57" fillId="37" borderId="0" applyNumberFormat="0" applyBorder="0" applyAlignment="0" applyProtection="0"/>
    <xf numFmtId="0" fontId="4" fillId="9" borderId="0" applyNumberFormat="0" applyBorder="0" applyAlignment="0" applyProtection="0"/>
    <xf numFmtId="0" fontId="57" fillId="38" borderId="0" applyNumberFormat="0" applyBorder="0" applyAlignment="0" applyProtection="0"/>
    <xf numFmtId="0" fontId="4" fillId="9" borderId="0" applyNumberFormat="0" applyBorder="0" applyAlignment="0" applyProtection="0"/>
    <xf numFmtId="0" fontId="57" fillId="3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13" borderId="1" applyNumberFormat="0" applyAlignment="0" applyProtection="0"/>
    <xf numFmtId="0" fontId="6" fillId="4" borderId="0" applyNumberFormat="0" applyBorder="0" applyAlignment="0" applyProtection="0"/>
    <xf numFmtId="0" fontId="58" fillId="40" borderId="0" applyNumberFormat="0" applyBorder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59" fillId="41" borderId="35" applyNumberFormat="0" applyAlignment="0" applyProtection="0"/>
    <xf numFmtId="0" fontId="8" fillId="14" borderId="3" applyNumberFormat="0" applyAlignment="0" applyProtection="0"/>
    <xf numFmtId="0" fontId="60" fillId="42" borderId="36" applyNumberFormat="0" applyAlignment="0" applyProtection="0"/>
    <xf numFmtId="0" fontId="10" fillId="3" borderId="2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62" fillId="43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5" applyNumberFormat="0" applyFill="0" applyAlignment="0" applyProtection="0"/>
    <xf numFmtId="0" fontId="63" fillId="0" borderId="37" applyNumberFormat="0" applyFill="0" applyAlignment="0" applyProtection="0"/>
    <xf numFmtId="0" fontId="15" fillId="0" borderId="6" applyNumberFormat="0" applyFill="0" applyAlignment="0" applyProtection="0"/>
    <xf numFmtId="0" fontId="64" fillId="0" borderId="38" applyNumberFormat="0" applyFill="0" applyAlignment="0" applyProtection="0"/>
    <xf numFmtId="0" fontId="16" fillId="0" borderId="7" applyNumberFormat="0" applyFill="0" applyAlignment="0" applyProtection="0"/>
    <xf numFmtId="0" fontId="65" fillId="0" borderId="39" applyNumberFormat="0" applyFill="0" applyAlignment="0" applyProtection="0"/>
    <xf numFmtId="0" fontId="1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0" fillId="3" borderId="2" applyNumberFormat="0" applyAlignment="0" applyProtection="0"/>
    <xf numFmtId="0" fontId="66" fillId="44" borderId="35" applyNumberFormat="0" applyAlignment="0" applyProtection="0"/>
    <xf numFmtId="0" fontId="18" fillId="0" borderId="8" applyNumberFormat="0" applyFill="0" applyAlignment="0" applyProtection="0"/>
    <xf numFmtId="0" fontId="67" fillId="0" borderId="40" applyNumberFormat="0" applyFill="0" applyAlignment="0" applyProtection="0"/>
    <xf numFmtId="0" fontId="19" fillId="6" borderId="0" applyNumberFormat="0" applyBorder="0" applyAlignment="0" applyProtection="0"/>
    <xf numFmtId="0" fontId="68" fillId="45" borderId="0" applyNumberFormat="0" applyBorder="0" applyAlignment="0" applyProtection="0"/>
    <xf numFmtId="0" fontId="56" fillId="0" borderId="0"/>
    <xf numFmtId="0" fontId="56" fillId="0" borderId="0"/>
    <xf numFmtId="0" fontId="9" fillId="0" borderId="0"/>
    <xf numFmtId="0" fontId="54" fillId="0" borderId="0"/>
    <xf numFmtId="0" fontId="55" fillId="0" borderId="0"/>
    <xf numFmtId="0" fontId="56" fillId="0" borderId="0"/>
    <xf numFmtId="0" fontId="9" fillId="0" borderId="0"/>
    <xf numFmtId="0" fontId="9" fillId="2" borderId="9" applyNumberFormat="0" applyFont="0" applyAlignment="0" applyProtection="0"/>
    <xf numFmtId="0" fontId="56" fillId="46" borderId="41" applyNumberFormat="0" applyFont="0" applyAlignment="0" applyProtection="0"/>
    <xf numFmtId="0" fontId="9" fillId="2" borderId="9" applyNumberFormat="0" applyFont="0" applyAlignment="0" applyProtection="0"/>
    <xf numFmtId="0" fontId="5" fillId="13" borderId="1" applyNumberFormat="0" applyAlignment="0" applyProtection="0"/>
    <xf numFmtId="0" fontId="69" fillId="41" borderId="42" applyNumberFormat="0" applyAlignment="0" applyProtection="0"/>
    <xf numFmtId="9" fontId="9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71" fillId="0" borderId="43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14" borderId="3" applyNumberFormat="0" applyAlignment="0" applyProtection="0"/>
  </cellStyleXfs>
  <cellXfs count="400">
    <xf numFmtId="0" fontId="0" fillId="0" borderId="0" xfId="0"/>
    <xf numFmtId="0" fontId="25" fillId="0" borderId="0" xfId="0" applyFont="1" applyAlignment="1">
      <alignment horizontal="left" vertical="top"/>
    </xf>
    <xf numFmtId="0" fontId="25" fillId="0" borderId="0" xfId="0" applyFont="1"/>
    <xf numFmtId="0" fontId="26" fillId="0" borderId="0" xfId="0" applyFont="1" applyAlignment="1">
      <alignment horizontal="center"/>
    </xf>
    <xf numFmtId="0" fontId="29" fillId="0" borderId="0" xfId="0" applyFont="1"/>
    <xf numFmtId="0" fontId="29" fillId="0" borderId="14" xfId="118" applyFont="1" applyFill="1" applyBorder="1" applyAlignment="1">
      <alignment horizontal="right" vertical="center"/>
    </xf>
    <xf numFmtId="0" fontId="29" fillId="0" borderId="19" xfId="118" applyFont="1" applyFill="1" applyBorder="1" applyAlignment="1">
      <alignment vertical="center"/>
    </xf>
    <xf numFmtId="0" fontId="29" fillId="0" borderId="19" xfId="118" applyFont="1" applyFill="1" applyBorder="1" applyAlignment="1">
      <alignment horizontal="right" vertical="center"/>
    </xf>
    <xf numFmtId="0" fontId="29" fillId="0" borderId="16" xfId="118" applyFont="1" applyFill="1" applyBorder="1" applyAlignment="1">
      <alignment horizontal="right" vertical="center"/>
    </xf>
    <xf numFmtId="0" fontId="25" fillId="0" borderId="21" xfId="0" applyFont="1" applyFill="1" applyBorder="1"/>
    <xf numFmtId="0" fontId="25" fillId="0" borderId="0" xfId="0" applyFont="1" applyFill="1" applyBorder="1"/>
    <xf numFmtId="0" fontId="27" fillId="0" borderId="0" xfId="0" applyFont="1"/>
    <xf numFmtId="0" fontId="32" fillId="0" borderId="0" xfId="0" applyFont="1"/>
    <xf numFmtId="0" fontId="34" fillId="0" borderId="0" xfId="0" applyFont="1"/>
    <xf numFmtId="0" fontId="30" fillId="0" borderId="21" xfId="118" applyFont="1" applyFill="1" applyBorder="1" applyAlignment="1">
      <alignment horizontal="left" vertical="center"/>
    </xf>
    <xf numFmtId="0" fontId="30" fillId="0" borderId="0" xfId="118" applyFont="1" applyFill="1" applyBorder="1" applyAlignment="1">
      <alignment horizontal="right" vertical="center"/>
    </xf>
    <xf numFmtId="0" fontId="25" fillId="0" borderId="21" xfId="0" applyFont="1" applyBorder="1"/>
    <xf numFmtId="0" fontId="25" fillId="0" borderId="18" xfId="0" applyFont="1" applyBorder="1" applyAlignment="1"/>
    <xf numFmtId="0" fontId="25" fillId="0" borderId="15" xfId="0" applyFont="1" applyBorder="1" applyAlignment="1"/>
    <xf numFmtId="0" fontId="25" fillId="0" borderId="0" xfId="0" applyFont="1" applyBorder="1"/>
    <xf numFmtId="0" fontId="0" fillId="0" borderId="0" xfId="0" applyAlignment="1">
      <alignment horizontal="center"/>
    </xf>
    <xf numFmtId="0" fontId="39" fillId="0" borderId="0" xfId="118" applyFont="1"/>
    <xf numFmtId="0" fontId="41" fillId="0" borderId="0" xfId="118" applyFont="1"/>
    <xf numFmtId="0" fontId="42" fillId="0" borderId="0" xfId="118" applyFont="1" applyAlignment="1">
      <alignment horizontal="center"/>
    </xf>
    <xf numFmtId="0" fontId="43" fillId="0" borderId="0" xfId="118" applyFont="1" applyFill="1"/>
    <xf numFmtId="0" fontId="34" fillId="0" borderId="0" xfId="118" applyFont="1" applyFill="1" applyBorder="1"/>
    <xf numFmtId="0" fontId="44" fillId="0" borderId="0" xfId="118" applyFont="1" applyFill="1"/>
    <xf numFmtId="0" fontId="44" fillId="0" borderId="0" xfId="118" applyFont="1"/>
    <xf numFmtId="0" fontId="34" fillId="0" borderId="0" xfId="118" applyFont="1" applyFill="1" applyBorder="1" applyAlignment="1">
      <alignment horizontal="right"/>
    </xf>
    <xf numFmtId="0" fontId="45" fillId="0" borderId="0" xfId="118" applyFont="1"/>
    <xf numFmtId="0" fontId="43" fillId="0" borderId="0" xfId="118" applyFont="1"/>
    <xf numFmtId="0" fontId="29" fillId="0" borderId="0" xfId="118" applyFont="1" applyFill="1" applyBorder="1"/>
    <xf numFmtId="0" fontId="46" fillId="0" borderId="0" xfId="118" applyFont="1"/>
    <xf numFmtId="0" fontId="25" fillId="0" borderId="0" xfId="0" applyFont="1" applyBorder="1" applyAlignment="1">
      <alignment horizontal="center"/>
    </xf>
    <xf numFmtId="0" fontId="30" fillId="0" borderId="0" xfId="0" applyFont="1"/>
    <xf numFmtId="0" fontId="46" fillId="0" borderId="19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9" fillId="0" borderId="19" xfId="0" applyFont="1" applyFill="1" applyBorder="1" applyAlignment="1">
      <alignment horizontal="right" wrapText="1"/>
    </xf>
    <xf numFmtId="0" fontId="50" fillId="0" borderId="0" xfId="0" applyFont="1"/>
    <xf numFmtId="0" fontId="34" fillId="0" borderId="0" xfId="0" applyFont="1" applyBorder="1" applyAlignment="1">
      <alignment horizontal="left"/>
    </xf>
    <xf numFmtId="0" fontId="34" fillId="0" borderId="21" xfId="0" applyFont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34" fillId="0" borderId="0" xfId="0" applyFont="1" applyBorder="1"/>
    <xf numFmtId="0" fontId="28" fillId="0" borderId="21" xfId="0" applyFont="1" applyBorder="1"/>
    <xf numFmtId="0" fontId="29" fillId="0" borderId="0" xfId="0" applyFont="1" applyBorder="1"/>
    <xf numFmtId="0" fontId="29" fillId="0" borderId="25" xfId="0" applyFont="1" applyBorder="1"/>
    <xf numFmtId="0" fontId="34" fillId="0" borderId="21" xfId="0" applyFont="1" applyBorder="1"/>
    <xf numFmtId="0" fontId="51" fillId="0" borderId="0" xfId="97" applyFont="1" applyBorder="1" applyAlignment="1" applyProtection="1"/>
    <xf numFmtId="0" fontId="34" fillId="0" borderId="25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6" xfId="0" applyFont="1" applyBorder="1"/>
    <xf numFmtId="0" fontId="29" fillId="0" borderId="19" xfId="0" applyFont="1" applyFill="1" applyBorder="1" applyAlignment="1">
      <alignment horizontal="right"/>
    </xf>
    <xf numFmtId="0" fontId="29" fillId="0" borderId="19" xfId="0" applyFont="1" applyFill="1" applyBorder="1"/>
    <xf numFmtId="0" fontId="25" fillId="0" borderId="19" xfId="0" applyFont="1" applyFill="1" applyBorder="1"/>
    <xf numFmtId="0" fontId="29" fillId="0" borderId="0" xfId="0" applyFont="1" applyFill="1"/>
    <xf numFmtId="0" fontId="25" fillId="0" borderId="0" xfId="0" applyFont="1" applyFill="1"/>
    <xf numFmtId="0" fontId="0" fillId="0" borderId="21" xfId="0" applyBorder="1"/>
    <xf numFmtId="9" fontId="29" fillId="0" borderId="19" xfId="116" applyFont="1" applyFill="1" applyBorder="1" applyAlignment="1">
      <alignment horizontal="right" vertical="center"/>
    </xf>
    <xf numFmtId="0" fontId="34" fillId="0" borderId="25" xfId="118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73" fillId="0" borderId="0" xfId="0" applyFont="1"/>
    <xf numFmtId="0" fontId="56" fillId="0" borderId="0" xfId="104"/>
    <xf numFmtId="0" fontId="29" fillId="0" borderId="19" xfId="0" applyFont="1" applyFill="1" applyBorder="1" applyAlignment="1">
      <alignment wrapText="1"/>
    </xf>
    <xf numFmtId="0" fontId="29" fillId="0" borderId="19" xfId="0" applyFont="1" applyFill="1" applyBorder="1" applyAlignment="1"/>
    <xf numFmtId="0" fontId="25" fillId="0" borderId="27" xfId="0" applyFont="1" applyBorder="1" applyAlignment="1"/>
    <xf numFmtId="0" fontId="25" fillId="0" borderId="29" xfId="0" applyFont="1" applyBorder="1" applyAlignment="1"/>
    <xf numFmtId="0" fontId="25" fillId="0" borderId="17" xfId="0" applyFont="1" applyBorder="1" applyAlignment="1"/>
    <xf numFmtId="0" fontId="56" fillId="0" borderId="0" xfId="104"/>
    <xf numFmtId="0" fontId="56" fillId="0" borderId="0" xfId="109"/>
    <xf numFmtId="0" fontId="44" fillId="0" borderId="19" xfId="0" applyFont="1" applyFill="1" applyBorder="1" applyAlignment="1">
      <alignment wrapText="1"/>
    </xf>
    <xf numFmtId="0" fontId="29" fillId="0" borderId="0" xfId="0" applyFont="1" applyFill="1" applyBorder="1" applyAlignment="1">
      <alignment horizontal="right"/>
    </xf>
    <xf numFmtId="0" fontId="0" fillId="0" borderId="0" xfId="0" applyFill="1" applyBorder="1"/>
    <xf numFmtId="0" fontId="30" fillId="0" borderId="0" xfId="0" applyFont="1" applyFill="1" applyBorder="1"/>
    <xf numFmtId="0" fontId="46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44" fillId="0" borderId="0" xfId="0" applyFont="1" applyFill="1" applyBorder="1" applyAlignment="1">
      <alignment horizontal="right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wrapText="1"/>
    </xf>
    <xf numFmtId="0" fontId="17" fillId="0" borderId="0" xfId="97" applyBorder="1" applyAlignment="1" applyProtection="1"/>
    <xf numFmtId="0" fontId="17" fillId="0" borderId="25" xfId="97" applyBorder="1" applyAlignment="1" applyProtection="1"/>
    <xf numFmtId="0" fontId="71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17" fillId="0" borderId="0" xfId="97" applyBorder="1" applyAlignment="1" applyProtection="1"/>
    <xf numFmtId="0" fontId="29" fillId="0" borderId="19" xfId="0" applyFont="1" applyFill="1" applyBorder="1" applyAlignment="1">
      <alignment horizontal="left" wrapText="1"/>
    </xf>
    <xf numFmtId="0" fontId="29" fillId="48" borderId="19" xfId="0" applyFont="1" applyFill="1" applyBorder="1" applyAlignment="1">
      <alignment horizontal="left" wrapText="1"/>
    </xf>
    <xf numFmtId="0" fontId="29" fillId="48" borderId="19" xfId="0" applyFont="1" applyFill="1" applyBorder="1" applyAlignment="1">
      <alignment horizontal="right" wrapText="1"/>
    </xf>
    <xf numFmtId="0" fontId="29" fillId="48" borderId="19" xfId="0" applyFont="1" applyFill="1" applyBorder="1" applyAlignment="1">
      <alignment horizontal="right"/>
    </xf>
    <xf numFmtId="0" fontId="2" fillId="48" borderId="19" xfId="0" applyFont="1" applyFill="1" applyBorder="1"/>
    <xf numFmtId="0" fontId="29" fillId="48" borderId="19" xfId="0" applyFont="1" applyFill="1" applyBorder="1"/>
    <xf numFmtId="0" fontId="29" fillId="48" borderId="19" xfId="0" applyFont="1" applyFill="1" applyBorder="1" applyAlignment="1">
      <alignment wrapText="1"/>
    </xf>
    <xf numFmtId="0" fontId="29" fillId="48" borderId="19" xfId="0" applyFont="1" applyFill="1" applyBorder="1" applyAlignment="1"/>
    <xf numFmtId="0" fontId="26" fillId="15" borderId="44" xfId="0" applyFont="1" applyFill="1" applyBorder="1" applyAlignment="1">
      <alignment horizontal="left" vertical="center" wrapText="1"/>
    </xf>
    <xf numFmtId="0" fontId="26" fillId="15" borderId="44" xfId="0" applyFont="1" applyFill="1" applyBorder="1" applyAlignment="1">
      <alignment horizontal="center" vertical="center" wrapText="1"/>
    </xf>
    <xf numFmtId="0" fontId="26" fillId="15" borderId="44" xfId="0" applyFont="1" applyFill="1" applyBorder="1" applyAlignment="1">
      <alignment horizontal="center" vertical="center"/>
    </xf>
    <xf numFmtId="0" fontId="28" fillId="15" borderId="16" xfId="0" applyFont="1" applyFill="1" applyBorder="1" applyAlignment="1">
      <alignment horizontal="left" vertical="center" wrapText="1"/>
    </xf>
    <xf numFmtId="0" fontId="28" fillId="15" borderId="16" xfId="0" applyFont="1" applyFill="1" applyBorder="1" applyAlignment="1">
      <alignment horizontal="center" vertical="center" wrapText="1"/>
    </xf>
    <xf numFmtId="0" fontId="29" fillId="48" borderId="14" xfId="0" applyFont="1" applyFill="1" applyBorder="1" applyAlignment="1">
      <alignment horizontal="left" wrapText="1"/>
    </xf>
    <xf numFmtId="0" fontId="29" fillId="48" borderId="14" xfId="0" applyFont="1" applyFill="1" applyBorder="1" applyAlignment="1">
      <alignment horizontal="right" wrapText="1"/>
    </xf>
    <xf numFmtId="0" fontId="29" fillId="48" borderId="14" xfId="0" applyFont="1" applyFill="1" applyBorder="1" applyAlignment="1">
      <alignment horizontal="right"/>
    </xf>
    <xf numFmtId="0" fontId="29" fillId="48" borderId="47" xfId="118" applyFont="1" applyFill="1" applyBorder="1"/>
    <xf numFmtId="0" fontId="29" fillId="48" borderId="48" xfId="118" applyFont="1" applyFill="1" applyBorder="1"/>
    <xf numFmtId="0" fontId="29" fillId="0" borderId="48" xfId="118" applyFont="1" applyFill="1" applyBorder="1"/>
    <xf numFmtId="0" fontId="29" fillId="0" borderId="16" xfId="0" applyFont="1" applyFill="1" applyBorder="1" applyAlignment="1">
      <alignment wrapText="1"/>
    </xf>
    <xf numFmtId="0" fontId="29" fillId="0" borderId="16" xfId="0" applyFont="1" applyFill="1" applyBorder="1" applyAlignment="1"/>
    <xf numFmtId="0" fontId="29" fillId="0" borderId="46" xfId="118" applyFont="1" applyFill="1" applyBorder="1"/>
    <xf numFmtId="0" fontId="25" fillId="0" borderId="0" xfId="0" applyFont="1" applyFill="1" applyAlignment="1"/>
    <xf numFmtId="0" fontId="46" fillId="49" borderId="19" xfId="0" applyFont="1" applyFill="1" applyBorder="1" applyAlignment="1">
      <alignment horizontal="center" wrapText="1"/>
    </xf>
    <xf numFmtId="0" fontId="46" fillId="49" borderId="19" xfId="0" applyFont="1" applyFill="1" applyBorder="1" applyAlignment="1">
      <alignment wrapText="1"/>
    </xf>
    <xf numFmtId="0" fontId="46" fillId="49" borderId="19" xfId="0" applyFont="1" applyFill="1" applyBorder="1" applyAlignment="1">
      <alignment horizontal="right" wrapText="1"/>
    </xf>
    <xf numFmtId="0" fontId="46" fillId="49" borderId="19" xfId="0" applyFont="1" applyFill="1" applyBorder="1" applyAlignment="1">
      <alignment horizontal="right" vertical="center" wrapText="1"/>
    </xf>
    <xf numFmtId="0" fontId="44" fillId="49" borderId="19" xfId="0" applyFont="1" applyFill="1" applyBorder="1" applyAlignment="1">
      <alignment wrapText="1"/>
    </xf>
    <xf numFmtId="0" fontId="44" fillId="49" borderId="19" xfId="0" applyFont="1" applyFill="1" applyBorder="1" applyAlignment="1">
      <alignment vertical="center" wrapText="1"/>
    </xf>
    <xf numFmtId="0" fontId="29" fillId="49" borderId="19" xfId="0" applyFont="1" applyFill="1" applyBorder="1" applyAlignment="1"/>
    <xf numFmtId="0" fontId="44" fillId="49" borderId="19" xfId="0" applyFont="1" applyFill="1" applyBorder="1" applyAlignment="1">
      <alignment horizontal="right" wrapText="1"/>
    </xf>
    <xf numFmtId="0" fontId="29" fillId="49" borderId="19" xfId="0" applyFont="1" applyFill="1" applyBorder="1" applyAlignment="1">
      <alignment horizontal="right"/>
    </xf>
    <xf numFmtId="0" fontId="44" fillId="49" borderId="19" xfId="0" applyFont="1" applyFill="1" applyBorder="1" applyAlignment="1">
      <alignment horizontal="right" vertical="center" wrapText="1"/>
    </xf>
    <xf numFmtId="0" fontId="46" fillId="49" borderId="19" xfId="0" applyFont="1" applyFill="1" applyBorder="1" applyAlignment="1">
      <alignment horizontal="center"/>
    </xf>
    <xf numFmtId="0" fontId="46" fillId="49" borderId="19" xfId="0" applyFont="1" applyFill="1" applyBorder="1" applyAlignment="1"/>
    <xf numFmtId="0" fontId="46" fillId="49" borderId="19" xfId="0" applyFont="1" applyFill="1" applyBorder="1" applyAlignment="1">
      <alignment horizontal="right"/>
    </xf>
    <xf numFmtId="0" fontId="44" fillId="49" borderId="19" xfId="0" applyFont="1" applyFill="1" applyBorder="1" applyAlignment="1">
      <alignment horizontal="right"/>
    </xf>
    <xf numFmtId="0" fontId="29" fillId="0" borderId="0" xfId="0" applyFont="1" applyAlignment="1"/>
    <xf numFmtId="0" fontId="46" fillId="49" borderId="14" xfId="0" applyFont="1" applyFill="1" applyBorder="1" applyAlignment="1">
      <alignment horizontal="center" wrapText="1"/>
    </xf>
    <xf numFmtId="0" fontId="46" fillId="49" borderId="14" xfId="0" applyFont="1" applyFill="1" applyBorder="1" applyAlignment="1">
      <alignment wrapText="1"/>
    </xf>
    <xf numFmtId="0" fontId="46" fillId="49" borderId="14" xfId="0" applyFont="1" applyFill="1" applyBorder="1" applyAlignment="1">
      <alignment horizontal="right" wrapText="1"/>
    </xf>
    <xf numFmtId="0" fontId="29" fillId="49" borderId="47" xfId="0" applyFont="1" applyFill="1" applyBorder="1"/>
    <xf numFmtId="0" fontId="29" fillId="49" borderId="48" xfId="0" applyFont="1" applyFill="1" applyBorder="1"/>
    <xf numFmtId="0" fontId="29" fillId="49" borderId="48" xfId="0" applyFont="1" applyFill="1" applyBorder="1" applyAlignment="1"/>
    <xf numFmtId="0" fontId="28" fillId="32" borderId="16" xfId="46" applyFont="1" applyBorder="1" applyAlignment="1">
      <alignment horizontal="right" wrapText="1"/>
    </xf>
    <xf numFmtId="0" fontId="28" fillId="32" borderId="46" xfId="46" applyFont="1" applyBorder="1" applyAlignment="1">
      <alignment horizontal="right" wrapText="1"/>
    </xf>
    <xf numFmtId="0" fontId="29" fillId="0" borderId="19" xfId="0" applyFont="1" applyBorder="1" applyAlignment="1"/>
    <xf numFmtId="0" fontId="41" fillId="0" borderId="0" xfId="118" applyFont="1" applyBorder="1"/>
    <xf numFmtId="0" fontId="34" fillId="48" borderId="19" xfId="118" applyFont="1" applyFill="1" applyBorder="1" applyAlignment="1">
      <alignment horizontal="left"/>
    </xf>
    <xf numFmtId="0" fontId="34" fillId="48" borderId="19" xfId="118" applyFont="1" applyFill="1" applyBorder="1" applyAlignment="1">
      <alignment horizontal="right"/>
    </xf>
    <xf numFmtId="0" fontId="29" fillId="48" borderId="19" xfId="118" applyFont="1" applyFill="1" applyBorder="1" applyAlignment="1">
      <alignment horizontal="right"/>
    </xf>
    <xf numFmtId="0" fontId="29" fillId="48" borderId="19" xfId="118" applyFont="1" applyFill="1" applyBorder="1" applyAlignment="1">
      <alignment horizontal="left"/>
    </xf>
    <xf numFmtId="0" fontId="9" fillId="48" borderId="19" xfId="0" applyFont="1" applyFill="1" applyBorder="1"/>
    <xf numFmtId="0" fontId="29" fillId="53" borderId="19" xfId="118" applyFont="1" applyFill="1" applyBorder="1" applyAlignment="1">
      <alignment horizontal="left"/>
    </xf>
    <xf numFmtId="0" fontId="29" fillId="53" borderId="19" xfId="118" applyFont="1" applyFill="1" applyBorder="1" applyAlignment="1">
      <alignment horizontal="right"/>
    </xf>
    <xf numFmtId="0" fontId="29" fillId="56" borderId="19" xfId="118" applyFont="1" applyFill="1" applyBorder="1"/>
    <xf numFmtId="0" fontId="29" fillId="56" borderId="19" xfId="118" applyFont="1" applyFill="1" applyBorder="1" applyAlignment="1">
      <alignment horizontal="right"/>
    </xf>
    <xf numFmtId="0" fontId="29" fillId="57" borderId="19" xfId="118" applyFont="1" applyFill="1" applyBorder="1"/>
    <xf numFmtId="0" fontId="29" fillId="57" borderId="19" xfId="118" applyFont="1" applyFill="1" applyBorder="1" applyAlignment="1">
      <alignment horizontal="right"/>
    </xf>
    <xf numFmtId="0" fontId="39" fillId="0" borderId="0" xfId="118" applyFont="1" applyBorder="1"/>
    <xf numFmtId="0" fontId="29" fillId="58" borderId="19" xfId="118" applyFont="1" applyFill="1" applyBorder="1"/>
    <xf numFmtId="0" fontId="29" fillId="58" borderId="19" xfId="118" applyFont="1" applyFill="1" applyBorder="1" applyAlignment="1">
      <alignment vertical="center"/>
    </xf>
    <xf numFmtId="0" fontId="29" fillId="59" borderId="19" xfId="118" applyFont="1" applyFill="1" applyBorder="1" applyAlignment="1"/>
    <xf numFmtId="0" fontId="29" fillId="59" borderId="19" xfId="118" applyFont="1" applyFill="1" applyBorder="1" applyAlignment="1">
      <alignment horizontal="right"/>
    </xf>
    <xf numFmtId="0" fontId="29" fillId="59" borderId="19" xfId="118" applyFont="1" applyFill="1" applyBorder="1" applyAlignment="1">
      <alignment horizontal="left"/>
    </xf>
    <xf numFmtId="0" fontId="46" fillId="59" borderId="19" xfId="118" applyFont="1" applyFill="1" applyBorder="1"/>
    <xf numFmtId="0" fontId="29" fillId="62" borderId="19" xfId="118" applyFont="1" applyFill="1" applyBorder="1" applyAlignment="1">
      <alignment horizontal="right"/>
    </xf>
    <xf numFmtId="0" fontId="42" fillId="0" borderId="0" xfId="118" applyFont="1" applyBorder="1" applyAlignment="1">
      <alignment horizontal="center"/>
    </xf>
    <xf numFmtId="0" fontId="43" fillId="0" borderId="0" xfId="118" applyFont="1" applyFill="1" applyBorder="1"/>
    <xf numFmtId="0" fontId="52" fillId="0" borderId="0" xfId="118" applyFont="1" applyBorder="1" applyAlignment="1"/>
    <xf numFmtId="0" fontId="34" fillId="62" borderId="19" xfId="118" applyFont="1" applyFill="1" applyBorder="1" applyAlignment="1">
      <alignment horizontal="left"/>
    </xf>
    <xf numFmtId="0" fontId="34" fillId="62" borderId="19" xfId="118" applyFont="1" applyFill="1" applyBorder="1" applyAlignment="1">
      <alignment horizontal="right"/>
    </xf>
    <xf numFmtId="0" fontId="29" fillId="62" borderId="19" xfId="118" applyFont="1" applyFill="1" applyBorder="1" applyAlignment="1">
      <alignment horizontal="left"/>
    </xf>
    <xf numFmtId="0" fontId="34" fillId="61" borderId="19" xfId="118" applyFont="1" applyFill="1" applyBorder="1" applyAlignment="1">
      <alignment horizontal="left"/>
    </xf>
    <xf numFmtId="0" fontId="34" fillId="61" borderId="19" xfId="118" applyFont="1" applyFill="1" applyBorder="1" applyAlignment="1">
      <alignment horizontal="right"/>
    </xf>
    <xf numFmtId="0" fontId="29" fillId="61" borderId="19" xfId="118" applyFont="1" applyFill="1" applyBorder="1" applyAlignment="1">
      <alignment horizontal="left"/>
    </xf>
    <xf numFmtId="0" fontId="34" fillId="61" borderId="19" xfId="118" applyFont="1" applyFill="1" applyBorder="1" applyAlignment="1">
      <alignment horizontal="left" wrapText="1"/>
    </xf>
    <xf numFmtId="0" fontId="31" fillId="61" borderId="44" xfId="118" applyFont="1" applyFill="1" applyBorder="1" applyAlignment="1">
      <alignment vertical="center"/>
    </xf>
    <xf numFmtId="0" fontId="31" fillId="61" borderId="16" xfId="118" applyFont="1" applyFill="1" applyBorder="1" applyAlignment="1">
      <alignment vertical="center"/>
    </xf>
    <xf numFmtId="0" fontId="33" fillId="61" borderId="16" xfId="118" applyFont="1" applyFill="1" applyBorder="1" applyAlignment="1">
      <alignment vertical="center"/>
    </xf>
    <xf numFmtId="0" fontId="34" fillId="62" borderId="14" xfId="118" applyFont="1" applyFill="1" applyBorder="1" applyAlignment="1">
      <alignment horizontal="left"/>
    </xf>
    <xf numFmtId="0" fontId="34" fillId="62" borderId="14" xfId="118" applyFont="1" applyFill="1" applyBorder="1" applyAlignment="1">
      <alignment horizontal="right"/>
    </xf>
    <xf numFmtId="0" fontId="44" fillId="62" borderId="16" xfId="118" applyFont="1" applyFill="1" applyBorder="1" applyAlignment="1">
      <alignment horizontal="left"/>
    </xf>
    <xf numFmtId="0" fontId="29" fillId="62" borderId="16" xfId="118" applyFont="1" applyFill="1" applyBorder="1" applyAlignment="1">
      <alignment horizontal="right"/>
    </xf>
    <xf numFmtId="0" fontId="44" fillId="62" borderId="16" xfId="118" applyFont="1" applyFill="1" applyBorder="1"/>
    <xf numFmtId="0" fontId="34" fillId="62" borderId="46" xfId="118" applyFont="1" applyFill="1" applyBorder="1" applyAlignment="1">
      <alignment horizontal="right"/>
    </xf>
    <xf numFmtId="0" fontId="31" fillId="59" borderId="44" xfId="118" applyFont="1" applyFill="1" applyBorder="1" applyAlignment="1">
      <alignment vertical="center"/>
    </xf>
    <xf numFmtId="0" fontId="31" fillId="59" borderId="16" xfId="118" applyFont="1" applyFill="1" applyBorder="1" applyAlignment="1">
      <alignment vertical="center"/>
    </xf>
    <xf numFmtId="0" fontId="33" fillId="59" borderId="16" xfId="118" applyFont="1" applyFill="1" applyBorder="1" applyAlignment="1">
      <alignment vertical="center"/>
    </xf>
    <xf numFmtId="0" fontId="29" fillId="59" borderId="14" xfId="118" applyFont="1" applyFill="1" applyBorder="1" applyAlignment="1">
      <alignment horizontal="left"/>
    </xf>
    <xf numFmtId="0" fontId="29" fillId="59" borderId="14" xfId="118" applyFont="1" applyFill="1" applyBorder="1" applyAlignment="1"/>
    <xf numFmtId="0" fontId="29" fillId="59" borderId="14" xfId="118" applyFont="1" applyFill="1" applyBorder="1" applyAlignment="1">
      <alignment horizontal="right"/>
    </xf>
    <xf numFmtId="0" fontId="29" fillId="59" borderId="16" xfId="118" applyFont="1" applyFill="1" applyBorder="1" applyAlignment="1">
      <alignment horizontal="left"/>
    </xf>
    <xf numFmtId="0" fontId="29" fillId="59" borderId="16" xfId="118" applyFont="1" applyFill="1" applyBorder="1" applyAlignment="1"/>
    <xf numFmtId="0" fontId="46" fillId="59" borderId="16" xfId="118" applyFont="1" applyFill="1" applyBorder="1"/>
    <xf numFmtId="0" fontId="29" fillId="59" borderId="46" xfId="118" applyFont="1" applyFill="1" applyBorder="1" applyAlignment="1">
      <alignment horizontal="right"/>
    </xf>
    <xf numFmtId="0" fontId="26" fillId="58" borderId="44" xfId="118" applyFont="1" applyFill="1" applyBorder="1" applyAlignment="1">
      <alignment vertical="center"/>
    </xf>
    <xf numFmtId="0" fontId="26" fillId="58" borderId="16" xfId="118" applyFont="1" applyFill="1" applyBorder="1" applyAlignment="1">
      <alignment vertical="center"/>
    </xf>
    <xf numFmtId="0" fontId="28" fillId="58" borderId="16" xfId="118" applyFont="1" applyFill="1" applyBorder="1" applyAlignment="1">
      <alignment vertical="center"/>
    </xf>
    <xf numFmtId="0" fontId="29" fillId="58" borderId="14" xfId="118" applyFont="1" applyFill="1" applyBorder="1"/>
    <xf numFmtId="0" fontId="29" fillId="58" borderId="47" xfId="118" applyFont="1" applyFill="1" applyBorder="1"/>
    <xf numFmtId="0" fontId="29" fillId="58" borderId="48" xfId="118" applyFont="1" applyFill="1" applyBorder="1"/>
    <xf numFmtId="0" fontId="29" fillId="58" borderId="16" xfId="118" applyFont="1" applyFill="1" applyBorder="1" applyAlignment="1">
      <alignment vertical="center"/>
    </xf>
    <xf numFmtId="0" fontId="26" fillId="57" borderId="44" xfId="118" applyFont="1" applyFill="1" applyBorder="1" applyAlignment="1">
      <alignment vertical="center"/>
    </xf>
    <xf numFmtId="0" fontId="26" fillId="57" borderId="45" xfId="118" applyFont="1" applyFill="1" applyBorder="1" applyAlignment="1">
      <alignment vertical="center"/>
    </xf>
    <xf numFmtId="0" fontId="33" fillId="57" borderId="16" xfId="118" applyFont="1" applyFill="1" applyBorder="1" applyAlignment="1">
      <alignment horizontal="left" vertical="center"/>
    </xf>
    <xf numFmtId="0" fontId="33" fillId="57" borderId="16" xfId="118" applyFont="1" applyFill="1" applyBorder="1" applyAlignment="1">
      <alignment vertical="center"/>
    </xf>
    <xf numFmtId="0" fontId="33" fillId="57" borderId="46" xfId="118" applyFont="1" applyFill="1" applyBorder="1" applyAlignment="1">
      <alignment vertical="center"/>
    </xf>
    <xf numFmtId="0" fontId="29" fillId="57" borderId="14" xfId="118" applyFont="1" applyFill="1" applyBorder="1"/>
    <xf numFmtId="0" fontId="29" fillId="57" borderId="14" xfId="118" applyFont="1" applyFill="1" applyBorder="1" applyAlignment="1">
      <alignment horizontal="right"/>
    </xf>
    <xf numFmtId="0" fontId="29" fillId="57" borderId="47" xfId="118" applyFont="1" applyFill="1" applyBorder="1" applyAlignment="1">
      <alignment horizontal="right"/>
    </xf>
    <xf numFmtId="0" fontId="29" fillId="57" borderId="48" xfId="118" applyFont="1" applyFill="1" applyBorder="1" applyAlignment="1">
      <alignment horizontal="right"/>
    </xf>
    <xf numFmtId="0" fontId="29" fillId="57" borderId="16" xfId="118" applyFont="1" applyFill="1" applyBorder="1"/>
    <xf numFmtId="0" fontId="29" fillId="57" borderId="16" xfId="118" applyFont="1" applyFill="1" applyBorder="1" applyAlignment="1">
      <alignment horizontal="right"/>
    </xf>
    <xf numFmtId="0" fontId="29" fillId="57" borderId="46" xfId="118" applyFont="1" applyFill="1" applyBorder="1" applyAlignment="1">
      <alignment horizontal="right"/>
    </xf>
    <xf numFmtId="0" fontId="31" fillId="56" borderId="44" xfId="118" applyFont="1" applyFill="1" applyBorder="1" applyAlignment="1">
      <alignment vertical="center"/>
    </xf>
    <xf numFmtId="0" fontId="31" fillId="56" borderId="45" xfId="118" applyFont="1" applyFill="1" applyBorder="1" applyAlignment="1">
      <alignment vertical="center"/>
    </xf>
    <xf numFmtId="0" fontId="31" fillId="56" borderId="16" xfId="118" applyFont="1" applyFill="1" applyBorder="1" applyAlignment="1">
      <alignment vertical="center"/>
    </xf>
    <xf numFmtId="0" fontId="33" fillId="56" borderId="16" xfId="118" applyFont="1" applyFill="1" applyBorder="1" applyAlignment="1">
      <alignment vertical="center"/>
    </xf>
    <xf numFmtId="0" fontId="33" fillId="56" borderId="46" xfId="118" applyFont="1" applyFill="1" applyBorder="1" applyAlignment="1">
      <alignment vertical="center"/>
    </xf>
    <xf numFmtId="0" fontId="29" fillId="56" borderId="14" xfId="118" applyFont="1" applyFill="1" applyBorder="1"/>
    <xf numFmtId="0" fontId="29" fillId="56" borderId="14" xfId="118" applyFont="1" applyFill="1" applyBorder="1" applyAlignment="1">
      <alignment horizontal="right"/>
    </xf>
    <xf numFmtId="0" fontId="29" fillId="56" borderId="47" xfId="118" applyFont="1" applyFill="1" applyBorder="1" applyAlignment="1">
      <alignment horizontal="right"/>
    </xf>
    <xf numFmtId="0" fontId="29" fillId="56" borderId="48" xfId="118" applyFont="1" applyFill="1" applyBorder="1" applyAlignment="1">
      <alignment horizontal="right"/>
    </xf>
    <xf numFmtId="0" fontId="29" fillId="56" borderId="16" xfId="118" applyFont="1" applyFill="1" applyBorder="1"/>
    <xf numFmtId="0" fontId="29" fillId="56" borderId="16" xfId="118" applyFont="1" applyFill="1" applyBorder="1" applyAlignment="1">
      <alignment horizontal="right"/>
    </xf>
    <xf numFmtId="0" fontId="29" fillId="56" borderId="46" xfId="118" applyFont="1" applyFill="1" applyBorder="1" applyAlignment="1">
      <alignment horizontal="right"/>
    </xf>
    <xf numFmtId="0" fontId="31" fillId="53" borderId="44" xfId="118" applyFont="1" applyFill="1" applyBorder="1" applyAlignment="1">
      <alignment vertical="center"/>
    </xf>
    <xf numFmtId="0" fontId="31" fillId="53" borderId="16" xfId="118" applyFont="1" applyFill="1" applyBorder="1" applyAlignment="1">
      <alignment vertical="center"/>
    </xf>
    <xf numFmtId="0" fontId="33" fillId="53" borderId="16" xfId="118" applyFont="1" applyFill="1" applyBorder="1" applyAlignment="1">
      <alignment vertical="center"/>
    </xf>
    <xf numFmtId="0" fontId="29" fillId="53" borderId="14" xfId="118" applyFont="1" applyFill="1" applyBorder="1" applyAlignment="1">
      <alignment horizontal="left"/>
    </xf>
    <xf numFmtId="0" fontId="29" fillId="53" borderId="14" xfId="118" applyFont="1" applyFill="1" applyBorder="1" applyAlignment="1">
      <alignment horizontal="right"/>
    </xf>
    <xf numFmtId="0" fontId="29" fillId="53" borderId="16" xfId="118" applyFont="1" applyFill="1" applyBorder="1" applyAlignment="1">
      <alignment horizontal="left"/>
    </xf>
    <xf numFmtId="0" fontId="29" fillId="53" borderId="16" xfId="118" applyFont="1" applyFill="1" applyBorder="1" applyAlignment="1">
      <alignment horizontal="right"/>
    </xf>
    <xf numFmtId="0" fontId="29" fillId="53" borderId="46" xfId="118" applyFont="1" applyFill="1" applyBorder="1" applyAlignment="1">
      <alignment horizontal="right"/>
    </xf>
    <xf numFmtId="0" fontId="31" fillId="48" borderId="44" xfId="118" applyFont="1" applyFill="1" applyBorder="1" applyAlignment="1">
      <alignment vertical="center"/>
    </xf>
    <xf numFmtId="0" fontId="31" fillId="48" borderId="45" xfId="118" applyFont="1" applyFill="1" applyBorder="1" applyAlignment="1">
      <alignment vertical="center"/>
    </xf>
    <xf numFmtId="0" fontId="31" fillId="48" borderId="16" xfId="118" applyFont="1" applyFill="1" applyBorder="1" applyAlignment="1">
      <alignment vertical="center"/>
    </xf>
    <xf numFmtId="0" fontId="33" fillId="48" borderId="16" xfId="118" applyFont="1" applyFill="1" applyBorder="1" applyAlignment="1">
      <alignment vertical="center"/>
    </xf>
    <xf numFmtId="0" fontId="33" fillId="48" borderId="46" xfId="118" applyFont="1" applyFill="1" applyBorder="1" applyAlignment="1">
      <alignment vertical="center"/>
    </xf>
    <xf numFmtId="0" fontId="34" fillId="48" borderId="14" xfId="118" applyFont="1" applyFill="1" applyBorder="1" applyAlignment="1">
      <alignment horizontal="left"/>
    </xf>
    <xf numFmtId="0" fontId="34" fillId="48" borderId="14" xfId="118" applyFont="1" applyFill="1" applyBorder="1" applyAlignment="1">
      <alignment horizontal="right"/>
    </xf>
    <xf numFmtId="0" fontId="34" fillId="48" borderId="47" xfId="118" applyFont="1" applyFill="1" applyBorder="1" applyAlignment="1">
      <alignment horizontal="right"/>
    </xf>
    <xf numFmtId="0" fontId="34" fillId="48" borderId="48" xfId="118" applyFont="1" applyFill="1" applyBorder="1" applyAlignment="1">
      <alignment horizontal="right"/>
    </xf>
    <xf numFmtId="0" fontId="34" fillId="48" borderId="16" xfId="118" applyFont="1" applyFill="1" applyBorder="1" applyAlignment="1">
      <alignment horizontal="left"/>
    </xf>
    <xf numFmtId="0" fontId="29" fillId="48" borderId="16" xfId="118" applyFont="1" applyFill="1" applyBorder="1" applyAlignment="1">
      <alignment horizontal="right"/>
    </xf>
    <xf numFmtId="0" fontId="34" fillId="48" borderId="16" xfId="118" applyFon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79" fillId="15" borderId="0" xfId="0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8" fillId="0" borderId="23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right" vertical="center"/>
    </xf>
    <xf numFmtId="0" fontId="53" fillId="0" borderId="19" xfId="118" applyFont="1" applyFill="1" applyBorder="1" applyAlignment="1">
      <alignment horizontal="left" vertical="center"/>
    </xf>
    <xf numFmtId="0" fontId="53" fillId="0" borderId="19" xfId="118" applyFont="1" applyFill="1" applyBorder="1" applyAlignment="1">
      <alignment vertical="center"/>
    </xf>
    <xf numFmtId="9" fontId="28" fillId="0" borderId="16" xfId="116" applyFont="1" applyFill="1" applyBorder="1" applyAlignment="1">
      <alignment horizontal="right" vertical="center"/>
    </xf>
    <xf numFmtId="176" fontId="29" fillId="0" borderId="19" xfId="118" applyNumberFormat="1" applyFont="1" applyFill="1" applyBorder="1" applyAlignment="1">
      <alignment horizontal="right" vertical="center"/>
    </xf>
    <xf numFmtId="0" fontId="29" fillId="0" borderId="19" xfId="0" applyFont="1" applyFill="1" applyBorder="1" applyAlignment="1">
      <alignment horizontal="right" vertical="center"/>
    </xf>
    <xf numFmtId="0" fontId="31" fillId="0" borderId="44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right" vertical="center"/>
    </xf>
    <xf numFmtId="0" fontId="31" fillId="0" borderId="45" xfId="0" applyFont="1" applyFill="1" applyBorder="1" applyAlignment="1">
      <alignment horizontal="right" vertical="center"/>
    </xf>
    <xf numFmtId="0" fontId="32" fillId="0" borderId="16" xfId="0" applyFont="1" applyFill="1" applyBorder="1" applyAlignment="1">
      <alignment horizontal="left" vertical="center"/>
    </xf>
    <xf numFmtId="0" fontId="33" fillId="0" borderId="16" xfId="0" applyFont="1" applyFill="1" applyBorder="1" applyAlignment="1">
      <alignment horizontal="right" vertical="center"/>
    </xf>
    <xf numFmtId="0" fontId="33" fillId="0" borderId="46" xfId="0" applyFont="1" applyFill="1" applyBorder="1" applyAlignment="1">
      <alignment horizontal="right" vertical="center"/>
    </xf>
    <xf numFmtId="0" fontId="53" fillId="0" borderId="14" xfId="118" applyFont="1" applyFill="1" applyBorder="1" applyAlignment="1">
      <alignment horizontal="left" vertical="center"/>
    </xf>
    <xf numFmtId="0" fontId="29" fillId="0" borderId="47" xfId="118" applyFont="1" applyFill="1" applyBorder="1" applyAlignment="1">
      <alignment horizontal="right" vertical="center"/>
    </xf>
    <xf numFmtId="0" fontId="29" fillId="0" borderId="48" xfId="118" applyFont="1" applyFill="1" applyBorder="1" applyAlignment="1">
      <alignment horizontal="right" vertical="center"/>
    </xf>
    <xf numFmtId="0" fontId="29" fillId="0" borderId="48" xfId="118" applyFont="1" applyFill="1" applyBorder="1" applyAlignment="1">
      <alignment vertical="center"/>
    </xf>
    <xf numFmtId="0" fontId="53" fillId="0" borderId="16" xfId="118" applyFont="1" applyFill="1" applyBorder="1" applyAlignment="1">
      <alignment horizontal="left" vertical="center"/>
    </xf>
    <xf numFmtId="0" fontId="29" fillId="0" borderId="46" xfId="118" applyFont="1" applyFill="1" applyBorder="1" applyAlignment="1">
      <alignment horizontal="right" vertical="center"/>
    </xf>
    <xf numFmtId="0" fontId="26" fillId="0" borderId="44" xfId="0" applyFont="1" applyFill="1" applyBorder="1" applyAlignment="1">
      <alignment horizontal="left" vertical="center"/>
    </xf>
    <xf numFmtId="0" fontId="26" fillId="0" borderId="44" xfId="0" applyFont="1" applyFill="1" applyBorder="1" applyAlignment="1">
      <alignment horizontal="right" vertical="center"/>
    </xf>
    <xf numFmtId="0" fontId="26" fillId="47" borderId="44" xfId="0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9" fontId="28" fillId="0" borderId="46" xfId="116" applyFont="1" applyFill="1" applyBorder="1" applyAlignment="1">
      <alignment horizontal="right" vertical="center"/>
    </xf>
    <xf numFmtId="9" fontId="29" fillId="0" borderId="14" xfId="116" applyFont="1" applyFill="1" applyBorder="1" applyAlignment="1">
      <alignment horizontal="right" vertical="center"/>
    </xf>
    <xf numFmtId="9" fontId="29" fillId="0" borderId="16" xfId="116" applyFont="1" applyFill="1" applyBorder="1" applyAlignment="1">
      <alignment horizontal="right" vertical="center"/>
    </xf>
    <xf numFmtId="9" fontId="29" fillId="0" borderId="46" xfId="116" applyFont="1" applyFill="1" applyBorder="1" applyAlignment="1">
      <alignment horizontal="right" vertical="center"/>
    </xf>
    <xf numFmtId="0" fontId="28" fillId="0" borderId="46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176" fontId="29" fillId="0" borderId="14" xfId="118" applyNumberFormat="1" applyFont="1" applyFill="1" applyBorder="1" applyAlignment="1">
      <alignment horizontal="right" vertical="center"/>
    </xf>
    <xf numFmtId="176" fontId="29" fillId="0" borderId="47" xfId="118" applyNumberFormat="1" applyFont="1" applyFill="1" applyBorder="1" applyAlignment="1">
      <alignment horizontal="right" vertical="center"/>
    </xf>
    <xf numFmtId="176" fontId="29" fillId="0" borderId="48" xfId="118" applyNumberFormat="1" applyFont="1" applyFill="1" applyBorder="1" applyAlignment="1">
      <alignment horizontal="right" vertical="center"/>
    </xf>
    <xf numFmtId="176" fontId="29" fillId="0" borderId="16" xfId="118" applyNumberFormat="1" applyFont="1" applyFill="1" applyBorder="1" applyAlignment="1">
      <alignment horizontal="right" vertical="center"/>
    </xf>
    <xf numFmtId="176" fontId="29" fillId="0" borderId="46" xfId="118" applyNumberFormat="1" applyFont="1" applyFill="1" applyBorder="1" applyAlignment="1">
      <alignment horizontal="right" vertical="center"/>
    </xf>
    <xf numFmtId="0" fontId="29" fillId="0" borderId="16" xfId="118" applyFont="1" applyFill="1" applyBorder="1" applyAlignment="1">
      <alignment vertical="center"/>
    </xf>
    <xf numFmtId="0" fontId="29" fillId="0" borderId="46" xfId="118" applyFont="1" applyFill="1" applyBorder="1" applyAlignment="1">
      <alignment vertical="center"/>
    </xf>
    <xf numFmtId="0" fontId="28" fillId="49" borderId="0" xfId="0" applyFont="1" applyFill="1" applyBorder="1" applyAlignment="1">
      <alignment horizontal="left" vertical="center"/>
    </xf>
    <xf numFmtId="0" fontId="78" fillId="49" borderId="0" xfId="0" applyFont="1" applyFill="1" applyBorder="1" applyAlignment="1">
      <alignment horizontal="center" vertical="center"/>
    </xf>
    <xf numFmtId="0" fontId="77" fillId="49" borderId="0" xfId="0" applyFont="1" applyFill="1" applyBorder="1" applyAlignment="1">
      <alignment horizontal="center" vertical="center" wrapText="1"/>
    </xf>
    <xf numFmtId="0" fontId="25" fillId="49" borderId="0" xfId="0" applyFont="1" applyFill="1" applyBorder="1" applyAlignment="1">
      <alignment vertical="center"/>
    </xf>
    <xf numFmtId="0" fontId="25" fillId="49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34" fillId="48" borderId="50" xfId="118" applyFont="1" applyFill="1" applyBorder="1" applyAlignment="1">
      <alignment horizontal="right"/>
    </xf>
    <xf numFmtId="0" fontId="34" fillId="48" borderId="51" xfId="118" applyFont="1" applyFill="1" applyBorder="1" applyAlignment="1">
      <alignment horizontal="right"/>
    </xf>
    <xf numFmtId="0" fontId="34" fillId="48" borderId="20" xfId="118" applyFont="1" applyFill="1" applyBorder="1" applyAlignment="1">
      <alignment horizontal="right"/>
    </xf>
    <xf numFmtId="0" fontId="29" fillId="56" borderId="50" xfId="118" applyFont="1" applyFill="1" applyBorder="1" applyAlignment="1">
      <alignment horizontal="right"/>
    </xf>
    <xf numFmtId="0" fontId="29" fillId="56" borderId="51" xfId="118" applyFont="1" applyFill="1" applyBorder="1" applyAlignment="1">
      <alignment horizontal="right"/>
    </xf>
    <xf numFmtId="0" fontId="29" fillId="56" borderId="20" xfId="118" applyFont="1" applyFill="1" applyBorder="1" applyAlignment="1">
      <alignment horizontal="right"/>
    </xf>
    <xf numFmtId="0" fontId="29" fillId="57" borderId="50" xfId="118" applyFont="1" applyFill="1" applyBorder="1" applyAlignment="1">
      <alignment horizontal="right"/>
    </xf>
    <xf numFmtId="0" fontId="29" fillId="57" borderId="51" xfId="118" applyFont="1" applyFill="1" applyBorder="1" applyAlignment="1">
      <alignment horizontal="right"/>
    </xf>
    <xf numFmtId="0" fontId="29" fillId="57" borderId="20" xfId="118" applyFont="1" applyFill="1" applyBorder="1" applyAlignment="1">
      <alignment horizontal="right"/>
    </xf>
    <xf numFmtId="0" fontId="31" fillId="61" borderId="52" xfId="118" applyFont="1" applyFill="1" applyBorder="1" applyAlignment="1">
      <alignment vertical="center"/>
    </xf>
    <xf numFmtId="0" fontId="33" fillId="61" borderId="53" xfId="118" applyFont="1" applyFill="1" applyBorder="1" applyAlignment="1">
      <alignment vertical="center"/>
    </xf>
    <xf numFmtId="0" fontId="34" fillId="62" borderId="54" xfId="118" applyFont="1" applyFill="1" applyBorder="1" applyAlignment="1">
      <alignment horizontal="right"/>
    </xf>
    <xf numFmtId="0" fontId="34" fillId="62" borderId="55" xfId="118" applyFont="1" applyFill="1" applyBorder="1" applyAlignment="1">
      <alignment horizontal="right"/>
    </xf>
    <xf numFmtId="0" fontId="34" fillId="62" borderId="16" xfId="118" applyFont="1" applyFill="1" applyBorder="1" applyAlignment="1">
      <alignment horizontal="right"/>
    </xf>
    <xf numFmtId="0" fontId="31" fillId="59" borderId="52" xfId="118" applyFont="1" applyFill="1" applyBorder="1" applyAlignment="1">
      <alignment vertical="center"/>
    </xf>
    <xf numFmtId="0" fontId="33" fillId="59" borderId="53" xfId="118" applyFont="1" applyFill="1" applyBorder="1" applyAlignment="1">
      <alignment vertical="center"/>
    </xf>
    <xf numFmtId="0" fontId="29" fillId="59" borderId="54" xfId="118" applyFont="1" applyFill="1" applyBorder="1" applyAlignment="1">
      <alignment horizontal="right"/>
    </xf>
    <xf numFmtId="0" fontId="29" fillId="59" borderId="55" xfId="118" applyFont="1" applyFill="1" applyBorder="1" applyAlignment="1">
      <alignment horizontal="right"/>
    </xf>
    <xf numFmtId="0" fontId="29" fillId="59" borderId="16" xfId="118" applyFont="1" applyFill="1" applyBorder="1" applyAlignment="1">
      <alignment horizontal="right"/>
    </xf>
    <xf numFmtId="0" fontId="26" fillId="58" borderId="52" xfId="118" applyFont="1" applyFill="1" applyBorder="1" applyAlignment="1">
      <alignment vertical="center"/>
    </xf>
    <xf numFmtId="0" fontId="28" fillId="58" borderId="53" xfId="118" applyFont="1" applyFill="1" applyBorder="1" applyAlignment="1">
      <alignment vertical="center"/>
    </xf>
    <xf numFmtId="0" fontId="29" fillId="58" borderId="16" xfId="118" applyFont="1" applyFill="1" applyBorder="1"/>
    <xf numFmtId="1" fontId="29" fillId="58" borderId="46" xfId="118" applyNumberFormat="1" applyFont="1" applyFill="1" applyBorder="1"/>
    <xf numFmtId="0" fontId="31" fillId="53" borderId="52" xfId="118" applyFont="1" applyFill="1" applyBorder="1" applyAlignment="1">
      <alignment vertical="center"/>
    </xf>
    <xf numFmtId="0" fontId="33" fillId="53" borderId="53" xfId="118" applyFont="1" applyFill="1" applyBorder="1" applyAlignment="1">
      <alignment vertical="center"/>
    </xf>
    <xf numFmtId="0" fontId="29" fillId="53" borderId="54" xfId="118" applyFont="1" applyFill="1" applyBorder="1" applyAlignment="1">
      <alignment horizontal="right"/>
    </xf>
    <xf numFmtId="0" fontId="29" fillId="53" borderId="55" xfId="118" applyFont="1" applyFill="1" applyBorder="1" applyAlignment="1">
      <alignment horizontal="right"/>
    </xf>
    <xf numFmtId="0" fontId="28" fillId="32" borderId="20" xfId="46" applyFont="1" applyBorder="1" applyAlignment="1">
      <alignment horizontal="right" wrapText="1"/>
    </xf>
    <xf numFmtId="0" fontId="26" fillId="15" borderId="52" xfId="0" applyFont="1" applyFill="1" applyBorder="1" applyAlignment="1">
      <alignment horizontal="center" vertical="center" wrapText="1"/>
    </xf>
    <xf numFmtId="0" fontId="28" fillId="15" borderId="53" xfId="0" applyFont="1" applyFill="1" applyBorder="1" applyAlignment="1">
      <alignment horizontal="center" vertical="center" wrapText="1"/>
    </xf>
    <xf numFmtId="0" fontId="29" fillId="48" borderId="14" xfId="118" applyFont="1" applyFill="1" applyBorder="1"/>
    <xf numFmtId="0" fontId="29" fillId="0" borderId="19" xfId="118" applyFont="1" applyFill="1" applyBorder="1"/>
    <xf numFmtId="0" fontId="29" fillId="48" borderId="19" xfId="118" applyFont="1" applyFill="1" applyBorder="1"/>
    <xf numFmtId="0" fontId="29" fillId="0" borderId="19" xfId="118" applyFont="1" applyFill="1" applyBorder="1" applyAlignment="1"/>
    <xf numFmtId="0" fontId="29" fillId="0" borderId="16" xfId="118" applyFont="1" applyFill="1" applyBorder="1"/>
    <xf numFmtId="0" fontId="0" fillId="0" borderId="0" xfId="0" applyAlignment="1">
      <alignment vertical="center"/>
    </xf>
    <xf numFmtId="0" fontId="29" fillId="47" borderId="47" xfId="0" applyFont="1" applyFill="1" applyBorder="1" applyAlignment="1">
      <alignment horizontal="right" vertical="center"/>
    </xf>
    <xf numFmtId="0" fontId="29" fillId="47" borderId="48" xfId="0" applyFont="1" applyFill="1" applyBorder="1" applyAlignment="1">
      <alignment horizontal="right" vertical="center"/>
    </xf>
    <xf numFmtId="0" fontId="29" fillId="47" borderId="46" xfId="0" applyFont="1" applyFill="1" applyBorder="1" applyAlignment="1">
      <alignment horizontal="right" vertical="center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17" fillId="0" borderId="21" xfId="97" applyBorder="1" applyAlignment="1" applyProtection="1">
      <alignment horizontal="left"/>
    </xf>
    <xf numFmtId="0" fontId="17" fillId="0" borderId="0" xfId="97" applyBorder="1" applyAlignment="1" applyProtection="1">
      <alignment horizontal="left"/>
    </xf>
    <xf numFmtId="0" fontId="17" fillId="0" borderId="25" xfId="97" applyBorder="1" applyAlignment="1" applyProtection="1">
      <alignment horizontal="left"/>
    </xf>
    <xf numFmtId="0" fontId="81" fillId="63" borderId="34" xfId="97" applyFont="1" applyFill="1" applyBorder="1" applyAlignment="1" applyProtection="1">
      <alignment horizontal="left" wrapText="1"/>
    </xf>
    <xf numFmtId="0" fontId="81" fillId="63" borderId="10" xfId="97" applyFont="1" applyFill="1" applyBorder="1" applyAlignment="1" applyProtection="1">
      <alignment horizontal="left" wrapText="1"/>
    </xf>
    <xf numFmtId="0" fontId="81" fillId="63" borderId="11" xfId="97" applyFont="1" applyFill="1" applyBorder="1" applyAlignment="1" applyProtection="1">
      <alignment horizontal="left" wrapText="1"/>
    </xf>
    <xf numFmtId="0" fontId="17" fillId="0" borderId="0" xfId="97" applyBorder="1" applyAlignment="1" applyProtection="1"/>
    <xf numFmtId="0" fontId="17" fillId="0" borderId="25" xfId="97" applyBorder="1" applyAlignment="1" applyProtection="1"/>
    <xf numFmtId="0" fontId="24" fillId="15" borderId="22" xfId="0" applyFont="1" applyFill="1" applyBorder="1" applyAlignment="1">
      <alignment horizontal="left" vertical="center" wrapText="1"/>
    </xf>
    <xf numFmtId="0" fontId="24" fillId="15" borderId="23" xfId="0" applyFont="1" applyFill="1" applyBorder="1" applyAlignment="1">
      <alignment horizontal="left" vertical="center" wrapText="1"/>
    </xf>
    <xf numFmtId="0" fontId="26" fillId="49" borderId="21" xfId="0" applyFont="1" applyFill="1" applyBorder="1" applyAlignment="1">
      <alignment horizontal="center" vertical="center" wrapText="1"/>
    </xf>
    <xf numFmtId="0" fontId="26" fillId="49" borderId="0" xfId="0" applyFont="1" applyFill="1" applyBorder="1" applyAlignment="1">
      <alignment horizontal="center" vertical="center" wrapText="1"/>
    </xf>
    <xf numFmtId="0" fontId="53" fillId="0" borderId="14" xfId="118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7" xfId="0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8" xfId="0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49" borderId="12" xfId="0" applyFont="1" applyFill="1" applyBorder="1" applyAlignment="1">
      <alignment horizontal="center" vertical="center"/>
    </xf>
    <xf numFmtId="0" fontId="36" fillId="49" borderId="13" xfId="0" applyFont="1" applyFill="1" applyBorder="1" applyAlignment="1">
      <alignment horizontal="center" vertical="center"/>
    </xf>
    <xf numFmtId="0" fontId="36" fillId="49" borderId="24" xfId="0" applyFont="1" applyFill="1" applyBorder="1" applyAlignment="1">
      <alignment horizontal="center" vertical="center"/>
    </xf>
    <xf numFmtId="0" fontId="36" fillId="49" borderId="22" xfId="0" applyFont="1" applyFill="1" applyBorder="1" applyAlignment="1">
      <alignment horizontal="center" vertical="center"/>
    </xf>
    <xf numFmtId="0" fontId="36" fillId="49" borderId="23" xfId="0" applyFont="1" applyFill="1" applyBorder="1" applyAlignment="1">
      <alignment horizontal="center" vertical="center"/>
    </xf>
    <xf numFmtId="0" fontId="36" fillId="49" borderId="26" xfId="0" applyFont="1" applyFill="1" applyBorder="1" applyAlignment="1">
      <alignment horizontal="center" vertical="center"/>
    </xf>
    <xf numFmtId="0" fontId="24" fillId="15" borderId="0" xfId="0" applyFont="1" applyFill="1" applyBorder="1" applyAlignment="1">
      <alignment horizontal="left" vertical="center" wrapText="1"/>
    </xf>
    <xf numFmtId="0" fontId="79" fillId="49" borderId="49" xfId="0" applyFont="1" applyFill="1" applyBorder="1" applyAlignment="1">
      <alignment horizontal="left" vertical="center"/>
    </xf>
    <xf numFmtId="0" fontId="24" fillId="50" borderId="0" xfId="118" applyFont="1" applyFill="1" applyBorder="1" applyAlignment="1">
      <alignment horizontal="left" vertical="center"/>
    </xf>
    <xf numFmtId="0" fontId="24" fillId="54" borderId="21" xfId="118" applyFont="1" applyFill="1" applyBorder="1" applyAlignment="1">
      <alignment horizontal="left" vertical="center"/>
    </xf>
    <xf numFmtId="0" fontId="24" fillId="54" borderId="0" xfId="118" applyFont="1" applyFill="1" applyBorder="1" applyAlignment="1">
      <alignment horizontal="left" vertical="center"/>
    </xf>
    <xf numFmtId="0" fontId="24" fillId="49" borderId="21" xfId="118" applyFont="1" applyFill="1" applyBorder="1" applyAlignment="1">
      <alignment vertical="center"/>
    </xf>
    <xf numFmtId="0" fontId="24" fillId="49" borderId="0" xfId="118" applyFont="1" applyFill="1" applyBorder="1" applyAlignment="1">
      <alignment vertical="center"/>
    </xf>
    <xf numFmtId="0" fontId="40" fillId="60" borderId="0" xfId="118" applyFont="1" applyFill="1" applyBorder="1" applyAlignment="1">
      <alignment horizontal="left" vertical="center"/>
    </xf>
    <xf numFmtId="0" fontId="38" fillId="0" borderId="22" xfId="118" applyFont="1" applyBorder="1" applyAlignment="1">
      <alignment horizontal="left" vertical="center"/>
    </xf>
    <xf numFmtId="0" fontId="38" fillId="0" borderId="23" xfId="118" applyFont="1" applyBorder="1" applyAlignment="1">
      <alignment horizontal="left" vertical="center"/>
    </xf>
    <xf numFmtId="0" fontId="40" fillId="51" borderId="0" xfId="118" applyFont="1" applyFill="1" applyBorder="1" applyAlignment="1">
      <alignment horizontal="left" vertical="center"/>
    </xf>
    <xf numFmtId="0" fontId="24" fillId="52" borderId="0" xfId="118" applyFont="1" applyFill="1" applyBorder="1" applyAlignment="1">
      <alignment horizontal="left" vertical="center"/>
    </xf>
    <xf numFmtId="0" fontId="40" fillId="55" borderId="0" xfId="118" applyFont="1" applyFill="1" applyBorder="1" applyAlignment="1">
      <alignment horizontal="left" vertical="center"/>
    </xf>
    <xf numFmtId="49" fontId="48" fillId="15" borderId="44" xfId="0" applyNumberFormat="1" applyFont="1" applyFill="1" applyBorder="1" applyAlignment="1">
      <alignment horizontal="center" vertical="center" wrapText="1"/>
    </xf>
    <xf numFmtId="49" fontId="27" fillId="15" borderId="16" xfId="0" applyNumberFormat="1" applyFont="1" applyFill="1" applyBorder="1" applyAlignment="1">
      <alignment horizontal="center" vertical="center" wrapText="1"/>
    </xf>
    <xf numFmtId="49" fontId="48" fillId="15" borderId="45" xfId="0" applyNumberFormat="1" applyFont="1" applyFill="1" applyBorder="1" applyAlignment="1">
      <alignment horizontal="center" vertical="center" wrapText="1"/>
    </xf>
    <xf numFmtId="49" fontId="27" fillId="15" borderId="46" xfId="0" applyNumberFormat="1" applyFont="1" applyFill="1" applyBorder="1" applyAlignment="1">
      <alignment horizontal="center" vertical="center" wrapText="1"/>
    </xf>
    <xf numFmtId="0" fontId="24" fillId="32" borderId="21" xfId="46" applyFont="1" applyBorder="1" applyAlignment="1">
      <alignment horizontal="left" vertical="center"/>
    </xf>
    <xf numFmtId="0" fontId="24" fillId="32" borderId="0" xfId="46" applyFont="1" applyBorder="1" applyAlignment="1">
      <alignment horizontal="left" vertical="center"/>
    </xf>
    <xf numFmtId="0" fontId="57" fillId="32" borderId="19" xfId="46" applyBorder="1" applyAlignment="1">
      <alignment horizontal="center" vertical="center"/>
    </xf>
    <xf numFmtId="0" fontId="47" fillId="15" borderId="44" xfId="0" applyFont="1" applyFill="1" applyBorder="1" applyAlignment="1">
      <alignment horizontal="center" vertical="center" wrapText="1"/>
    </xf>
    <xf numFmtId="0" fontId="29" fillId="15" borderId="16" xfId="0" applyFont="1" applyFill="1" applyBorder="1" applyAlignment="1">
      <alignment horizontal="center" vertical="center" wrapText="1"/>
    </xf>
    <xf numFmtId="0" fontId="28" fillId="32" borderId="16" xfId="46" applyFont="1" applyBorder="1" applyAlignment="1">
      <alignment horizontal="left"/>
    </xf>
    <xf numFmtId="0" fontId="47" fillId="15" borderId="16" xfId="0" applyFont="1" applyFill="1" applyBorder="1" applyAlignment="1">
      <alignment horizontal="center" vertical="center" wrapText="1"/>
    </xf>
    <xf numFmtId="0" fontId="24" fillId="48" borderId="12" xfId="0" applyFont="1" applyFill="1" applyBorder="1" applyAlignment="1">
      <alignment horizontal="left" vertical="center" wrapText="1"/>
    </xf>
    <xf numFmtId="0" fontId="24" fillId="48" borderId="13" xfId="0" applyFont="1" applyFill="1" applyBorder="1" applyAlignment="1">
      <alignment horizontal="left" vertical="center" wrapText="1"/>
    </xf>
    <xf numFmtId="0" fontId="24" fillId="48" borderId="21" xfId="0" applyFont="1" applyFill="1" applyBorder="1" applyAlignment="1">
      <alignment horizontal="left" vertical="center" wrapText="1"/>
    </xf>
    <xf numFmtId="0" fontId="24" fillId="48" borderId="0" xfId="0" applyFont="1" applyFill="1" applyBorder="1" applyAlignment="1">
      <alignment horizontal="left" vertical="center" wrapText="1"/>
    </xf>
  </cellXfs>
  <cellStyles count="133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Akzent1" xfId="13"/>
    <cellStyle name="20% - Akzent2" xfId="14"/>
    <cellStyle name="20% - Akzent3" xfId="15"/>
    <cellStyle name="20% - Akzent4" xfId="16"/>
    <cellStyle name="20% - Akzent5" xfId="17"/>
    <cellStyle name="20% - Akzent6" xfId="18"/>
    <cellStyle name="20% - 강조색1" xfId="1" builtinId="30" customBuiltin="1"/>
    <cellStyle name="20% - 강조색2" xfId="3" builtinId="34" customBuiltin="1"/>
    <cellStyle name="20% - 강조색3" xfId="5" builtinId="38" customBuiltin="1"/>
    <cellStyle name="20% - 강조색4" xfId="7" builtinId="42" customBuiltin="1"/>
    <cellStyle name="20% - 강조색5" xfId="9" builtinId="46" customBuiltin="1"/>
    <cellStyle name="20% - 강조색6" xfId="11" builtinId="50" customBuiltin="1"/>
    <cellStyle name="40% - Accent1 2" xfId="20"/>
    <cellStyle name="40% - Accent2 2" xfId="22"/>
    <cellStyle name="40% - Accent3 2" xfId="24"/>
    <cellStyle name="40% - Accent4 2" xfId="26"/>
    <cellStyle name="40% - Accent5 2" xfId="28"/>
    <cellStyle name="40% - Accent6 2" xfId="30"/>
    <cellStyle name="40% - Akzent1" xfId="31"/>
    <cellStyle name="40% - Akzent2" xfId="32"/>
    <cellStyle name="40% - Akzent3" xfId="33"/>
    <cellStyle name="40% - Akzent4" xfId="34"/>
    <cellStyle name="40% - Akzent5" xfId="35"/>
    <cellStyle name="40% - Akzent6" xfId="36"/>
    <cellStyle name="40% - 강조색1" xfId="19" builtinId="31" customBuiltin="1"/>
    <cellStyle name="40% - 강조색2" xfId="21" builtinId="35" customBuiltin="1"/>
    <cellStyle name="40% - 강조색3" xfId="23" builtinId="39" customBuiltin="1"/>
    <cellStyle name="40% - 강조색4" xfId="25" builtinId="43" customBuiltin="1"/>
    <cellStyle name="40% - 강조색5" xfId="27" builtinId="47" customBuiltin="1"/>
    <cellStyle name="40% - 강조색6" xfId="29" builtinId="51" customBuiltin="1"/>
    <cellStyle name="60% - Accent1 2" xfId="38"/>
    <cellStyle name="60% - Accent2 2" xfId="40"/>
    <cellStyle name="60% - Accent3 2" xfId="42"/>
    <cellStyle name="60% - Accent4 2" xfId="44"/>
    <cellStyle name="60% - Accent5 2" xfId="46"/>
    <cellStyle name="60% - Accent6 2" xfId="48"/>
    <cellStyle name="60% - Akzent1" xfId="49"/>
    <cellStyle name="60% - Akzent2" xfId="50"/>
    <cellStyle name="60% - Akzent3" xfId="51"/>
    <cellStyle name="60% - Akzent4" xfId="52"/>
    <cellStyle name="60% - Akzent5" xfId="53"/>
    <cellStyle name="60% - Akzent6" xfId="54"/>
    <cellStyle name="60% - 강조색1" xfId="37" builtinId="32" customBuiltin="1"/>
    <cellStyle name="60% - 강조색2" xfId="39" builtinId="36" customBuiltin="1"/>
    <cellStyle name="60% - 강조색3" xfId="41" builtinId="40" customBuiltin="1"/>
    <cellStyle name="60% - 강조색4" xfId="43" builtinId="44" customBuiltin="1"/>
    <cellStyle name="60% - 강조색5" xfId="45" builtinId="48" customBuiltin="1"/>
    <cellStyle name="60% - 강조색6" xfId="47" builtinId="52" customBuiltin="1"/>
    <cellStyle name="Accent1 2" xfId="56"/>
    <cellStyle name="Accent2 2" xfId="58"/>
    <cellStyle name="Accent3 2" xfId="60"/>
    <cellStyle name="Accent4 2" xfId="62"/>
    <cellStyle name="Accent5 2" xfId="64"/>
    <cellStyle name="Accent6 2" xfId="66"/>
    <cellStyle name="Akzent1" xfId="67"/>
    <cellStyle name="Akzent2" xfId="68"/>
    <cellStyle name="Akzent3" xfId="69"/>
    <cellStyle name="Akzent4" xfId="70"/>
    <cellStyle name="Akzent5" xfId="71"/>
    <cellStyle name="Akzent6" xfId="72"/>
    <cellStyle name="Ausgabe" xfId="73"/>
    <cellStyle name="Bad 2" xfId="75"/>
    <cellStyle name="Berechnung" xfId="76"/>
    <cellStyle name="Calculation 2" xfId="78"/>
    <cellStyle name="Check Cell 2" xfId="80"/>
    <cellStyle name="Eingabe" xfId="81"/>
    <cellStyle name="Ergebnis" xfId="82"/>
    <cellStyle name="Erklärender Text" xfId="83"/>
    <cellStyle name="Explanatory Text 2" xfId="85"/>
    <cellStyle name="Good 2" xfId="87"/>
    <cellStyle name="Gut" xfId="88"/>
    <cellStyle name="Heading 1 2" xfId="90"/>
    <cellStyle name="Heading 2 2" xfId="92"/>
    <cellStyle name="Heading 3 2" xfId="94"/>
    <cellStyle name="Heading 4 2" xfId="96"/>
    <cellStyle name="Input 2" xfId="99"/>
    <cellStyle name="Linked Cell 2" xfId="101"/>
    <cellStyle name="Neutral 2" xfId="103"/>
    <cellStyle name="Normal 2" xfId="104"/>
    <cellStyle name="Normal 2 2" xfId="105"/>
    <cellStyle name="Normal 2 3" xfId="106"/>
    <cellStyle name="Normal 2 4" xfId="107"/>
    <cellStyle name="Normal 2 5" xfId="108"/>
    <cellStyle name="Normal 3" xfId="109"/>
    <cellStyle name="Normal 4" xfId="110"/>
    <cellStyle name="Note 2" xfId="112"/>
    <cellStyle name="Notiz" xfId="113"/>
    <cellStyle name="Output 2" xfId="115"/>
    <cellStyle name="Schlecht" xfId="117"/>
    <cellStyle name="Standard_ISO Länderübersicht" xfId="118"/>
    <cellStyle name="Title 2" xfId="120"/>
    <cellStyle name="Total 2" xfId="122"/>
    <cellStyle name="Überschrift" xfId="123"/>
    <cellStyle name="Überschrift 1" xfId="124"/>
    <cellStyle name="Überschrift 2" xfId="125"/>
    <cellStyle name="Überschrift 3" xfId="126"/>
    <cellStyle name="Überschrift 4" xfId="127"/>
    <cellStyle name="Verknüpfte Zelle" xfId="128"/>
    <cellStyle name="Warnender Text" xfId="129"/>
    <cellStyle name="Warning Text 2" xfId="131"/>
    <cellStyle name="Zelle überprüfen" xfId="132"/>
    <cellStyle name="강조색1" xfId="55" builtinId="29" customBuiltin="1"/>
    <cellStyle name="강조색2" xfId="57" builtinId="33" customBuiltin="1"/>
    <cellStyle name="강조색3" xfId="59" builtinId="37" customBuiltin="1"/>
    <cellStyle name="강조색4" xfId="61" builtinId="41" customBuiltin="1"/>
    <cellStyle name="강조색5" xfId="63" builtinId="45" customBuiltin="1"/>
    <cellStyle name="강조색6" xfId="65" builtinId="49" customBuiltin="1"/>
    <cellStyle name="경고문" xfId="130" builtinId="11" customBuiltin="1"/>
    <cellStyle name="계산" xfId="77" builtinId="22" customBuiltin="1"/>
    <cellStyle name="나쁨" xfId="74" builtinId="27" customBuiltin="1"/>
    <cellStyle name="메모" xfId="111" builtinId="10" customBuiltin="1"/>
    <cellStyle name="백분율" xfId="116" builtinId="5"/>
    <cellStyle name="보통" xfId="102" builtinId="28" customBuiltin="1"/>
    <cellStyle name="설명 텍스트" xfId="84" builtinId="53" customBuiltin="1"/>
    <cellStyle name="셀 확인" xfId="79" builtinId="23" customBuiltin="1"/>
    <cellStyle name="연결된 셀" xfId="100" builtinId="24" customBuiltin="1"/>
    <cellStyle name="요약" xfId="121" builtinId="25" customBuiltin="1"/>
    <cellStyle name="입력" xfId="98" builtinId="20" customBuiltin="1"/>
    <cellStyle name="제목" xfId="119" builtinId="15" customBuiltin="1"/>
    <cellStyle name="제목 1" xfId="89" builtinId="16" customBuiltin="1"/>
    <cellStyle name="제목 2" xfId="91" builtinId="17" customBuiltin="1"/>
    <cellStyle name="제목 3" xfId="93" builtinId="18" customBuiltin="1"/>
    <cellStyle name="제목 4" xfId="95" builtinId="19" customBuiltin="1"/>
    <cellStyle name="좋음" xfId="86" builtinId="26" customBuiltin="1"/>
    <cellStyle name="출력" xfId="114" builtinId="21" customBuiltin="1"/>
    <cellStyle name="표준" xfId="0" builtinId="0"/>
    <cellStyle name="하이퍼링크" xfId="97" builtinId="8"/>
  </cellStyles>
  <dxfs count="0"/>
  <tableStyles count="0" defaultTableStyle="TableStyleMedium9" defaultPivotStyle="PivotStyleLight16"/>
  <colors>
    <mruColors>
      <color rgb="FFF4F9F1"/>
      <color rgb="FFECF4FA"/>
      <color rgb="FFF3F5FB"/>
      <color rgb="FFEAEDF2"/>
      <color rgb="FFFFF5D9"/>
      <color rgb="FFFFEAAF"/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ISO/IEC 27001 - Worldwide total</a:t>
            </a:r>
          </a:p>
        </c:rich>
      </c:tx>
      <c:layout>
        <c:manualLayout>
          <c:xMode val="edge"/>
          <c:yMode val="edge"/>
          <c:x val="0.28322020266198711"/>
          <c:y val="2.388533721686043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6.4015518913676045E-2"/>
          <c:y val="0.10191082802547771"/>
          <c:w val="0.77788554801163923"/>
          <c:h val="0.837579617834394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'ISO-IEC 27001 Overview'!$A$6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'ISO-IEC 27001 Overview'!$B$4:$L$4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Overview'!$B$6:$L$6</c:f>
              <c:numCache>
                <c:formatCode>General</c:formatCode>
                <c:ptCount val="11"/>
                <c:pt idx="0">
                  <c:v>6</c:v>
                </c:pt>
                <c:pt idx="1">
                  <c:v>10</c:v>
                </c:pt>
                <c:pt idx="2">
                  <c:v>16</c:v>
                </c:pt>
                <c:pt idx="3">
                  <c:v>47</c:v>
                </c:pt>
                <c:pt idx="4">
                  <c:v>46</c:v>
                </c:pt>
                <c:pt idx="5">
                  <c:v>40</c:v>
                </c:pt>
                <c:pt idx="6">
                  <c:v>64</c:v>
                </c:pt>
                <c:pt idx="7">
                  <c:v>99</c:v>
                </c:pt>
                <c:pt idx="8">
                  <c:v>79</c:v>
                </c:pt>
                <c:pt idx="9">
                  <c:v>129</c:v>
                </c:pt>
                <c:pt idx="10">
                  <c:v>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EE-4D3A-A76F-BCC8D5636C9C}"/>
            </c:ext>
          </c:extLst>
        </c:ser>
        <c:ser>
          <c:idx val="3"/>
          <c:order val="1"/>
          <c:tx>
            <c:strRef>
              <c:f>'ISO-IEC 27001 Overview'!$A$7</c:f>
              <c:strCache>
                <c:ptCount val="1"/>
                <c:pt idx="0">
                  <c:v>Central / South America      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numRef>
              <c:f>'ISO-IEC 27001 Overview'!$B$4:$L$4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Overview'!$B$7:$L$7</c:f>
              <c:numCache>
                <c:formatCode>General</c:formatCode>
                <c:ptCount val="11"/>
                <c:pt idx="0">
                  <c:v>18</c:v>
                </c:pt>
                <c:pt idx="1">
                  <c:v>38</c:v>
                </c:pt>
                <c:pt idx="2">
                  <c:v>72</c:v>
                </c:pt>
                <c:pt idx="3">
                  <c:v>100</c:v>
                </c:pt>
                <c:pt idx="4">
                  <c:v>117</c:v>
                </c:pt>
                <c:pt idx="5">
                  <c:v>150</c:v>
                </c:pt>
                <c:pt idx="6">
                  <c:v>203</c:v>
                </c:pt>
                <c:pt idx="7">
                  <c:v>272</c:v>
                </c:pt>
                <c:pt idx="8">
                  <c:v>273</c:v>
                </c:pt>
                <c:pt idx="9">
                  <c:v>347</c:v>
                </c:pt>
                <c:pt idx="10">
                  <c:v>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EE-4D3A-A76F-BCC8D5636C9C}"/>
            </c:ext>
          </c:extLst>
        </c:ser>
        <c:ser>
          <c:idx val="4"/>
          <c:order val="2"/>
          <c:tx>
            <c:strRef>
              <c:f>'ISO-IEC 27001 Overview'!$A$8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EE-4D3A-A76F-BCC8D5636C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Overview'!$B$8:$L$8</c:f>
              <c:numCache>
                <c:formatCode>General</c:formatCode>
                <c:ptCount val="11"/>
                <c:pt idx="0">
                  <c:v>79</c:v>
                </c:pt>
                <c:pt idx="1">
                  <c:v>112</c:v>
                </c:pt>
                <c:pt idx="2">
                  <c:v>212</c:v>
                </c:pt>
                <c:pt idx="3">
                  <c:v>322</c:v>
                </c:pt>
                <c:pt idx="4">
                  <c:v>329</c:v>
                </c:pt>
                <c:pt idx="5">
                  <c:v>435</c:v>
                </c:pt>
                <c:pt idx="6">
                  <c:v>552</c:v>
                </c:pt>
                <c:pt idx="7">
                  <c:v>712</c:v>
                </c:pt>
                <c:pt idx="8">
                  <c:v>814</c:v>
                </c:pt>
                <c:pt idx="9">
                  <c:v>1445</c:v>
                </c:pt>
                <c:pt idx="10">
                  <c:v>1469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EE-4D3A-A76F-BCC8D5636C9C}"/>
            </c:ext>
          </c:extLst>
        </c:ser>
        <c:ser>
          <c:idx val="5"/>
          <c:order val="3"/>
          <c:tx>
            <c:strRef>
              <c:f>'ISO-IEC 27001 Overview'!$A$9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Overview'!$B$9:$L$9</c:f>
              <c:numCache>
                <c:formatCode>General</c:formatCode>
                <c:ptCount val="11"/>
                <c:pt idx="0">
                  <c:v>1064</c:v>
                </c:pt>
                <c:pt idx="1">
                  <c:v>1432</c:v>
                </c:pt>
                <c:pt idx="2">
                  <c:v>2172</c:v>
                </c:pt>
                <c:pt idx="3">
                  <c:v>3563</c:v>
                </c:pt>
                <c:pt idx="4">
                  <c:v>4800</c:v>
                </c:pt>
                <c:pt idx="5">
                  <c:v>5289</c:v>
                </c:pt>
                <c:pt idx="6">
                  <c:v>6379</c:v>
                </c:pt>
                <c:pt idx="7">
                  <c:v>7952</c:v>
                </c:pt>
                <c:pt idx="8">
                  <c:v>8663</c:v>
                </c:pt>
                <c:pt idx="9">
                  <c:v>10446</c:v>
                </c:pt>
                <c:pt idx="10">
                  <c:v>12532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EE-4D3A-A76F-BCC8D5636C9C}"/>
            </c:ext>
          </c:extLst>
        </c:ser>
        <c:ser>
          <c:idx val="6"/>
          <c:order val="4"/>
          <c:tx>
            <c:strRef>
              <c:f>'ISO-IEC 27001 Overview'!$A$10</c:f>
              <c:strCache>
                <c:ptCount val="1"/>
                <c:pt idx="0">
                  <c:v>East Asia and Pacific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Overview'!$B$10:$L$10</c:f>
              <c:numCache>
                <c:formatCode>General</c:formatCode>
                <c:ptCount val="11"/>
                <c:pt idx="0">
                  <c:v>4210</c:v>
                </c:pt>
                <c:pt idx="1">
                  <c:v>5550</c:v>
                </c:pt>
                <c:pt idx="2">
                  <c:v>5807</c:v>
                </c:pt>
                <c:pt idx="3">
                  <c:v>7394</c:v>
                </c:pt>
                <c:pt idx="4">
                  <c:v>8788</c:v>
                </c:pt>
                <c:pt idx="5">
                  <c:v>9665</c:v>
                </c:pt>
                <c:pt idx="6">
                  <c:v>10422</c:v>
                </c:pt>
                <c:pt idx="7">
                  <c:v>10116</c:v>
                </c:pt>
                <c:pt idx="8">
                  <c:v>10414</c:v>
                </c:pt>
                <c:pt idx="9">
                  <c:v>11994</c:v>
                </c:pt>
                <c:pt idx="10">
                  <c:v>14704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9EE-4D3A-A76F-BCC8D5636C9C}"/>
            </c:ext>
          </c:extLst>
        </c:ser>
        <c:ser>
          <c:idx val="7"/>
          <c:order val="5"/>
          <c:tx>
            <c:strRef>
              <c:f>'ISO-IEC 27001 Overview'!$A$11</c:f>
              <c:strCache>
                <c:ptCount val="1"/>
                <c:pt idx="0">
                  <c:v>Central and South Asia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Overview'!$B$11:$L$11</c:f>
              <c:numCache>
                <c:formatCode>General</c:formatCode>
                <c:ptCount val="11"/>
                <c:pt idx="0">
                  <c:v>383</c:v>
                </c:pt>
                <c:pt idx="1">
                  <c:v>519</c:v>
                </c:pt>
                <c:pt idx="2">
                  <c:v>839</c:v>
                </c:pt>
                <c:pt idx="3">
                  <c:v>1303</c:v>
                </c:pt>
                <c:pt idx="4">
                  <c:v>1328</c:v>
                </c:pt>
                <c:pt idx="5">
                  <c:v>1497</c:v>
                </c:pt>
                <c:pt idx="6">
                  <c:v>1668</c:v>
                </c:pt>
                <c:pt idx="7">
                  <c:v>2002</c:v>
                </c:pt>
                <c:pt idx="8">
                  <c:v>2251</c:v>
                </c:pt>
                <c:pt idx="9">
                  <c:v>2569</c:v>
                </c:pt>
                <c:pt idx="10">
                  <c:v>2987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EE-4D3A-A76F-BCC8D5636C9C}"/>
            </c:ext>
          </c:extLst>
        </c:ser>
        <c:ser>
          <c:idx val="0"/>
          <c:order val="6"/>
          <c:tx>
            <c:strRef>
              <c:f>'ISO-IEC 27001 Overview'!$A$12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9EE-4D3A-A76F-BCC8D5636C9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Overview'!$B$4:$L$4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Overview'!$B$12:$L$12</c:f>
              <c:numCache>
                <c:formatCode>General</c:formatCode>
                <c:ptCount val="11"/>
                <c:pt idx="0">
                  <c:v>37</c:v>
                </c:pt>
                <c:pt idx="1">
                  <c:v>71</c:v>
                </c:pt>
                <c:pt idx="2">
                  <c:v>128</c:v>
                </c:pt>
                <c:pt idx="3">
                  <c:v>206</c:v>
                </c:pt>
                <c:pt idx="4">
                  <c:v>218</c:v>
                </c:pt>
                <c:pt idx="5">
                  <c:v>279</c:v>
                </c:pt>
                <c:pt idx="6">
                  <c:v>332</c:v>
                </c:pt>
                <c:pt idx="7">
                  <c:v>451</c:v>
                </c:pt>
                <c:pt idx="8">
                  <c:v>511</c:v>
                </c:pt>
                <c:pt idx="9">
                  <c:v>606</c:v>
                </c:pt>
                <c:pt idx="10">
                  <c:v>810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9EE-4D3A-A76F-BCC8D5636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378656"/>
        <c:axId val="413380616"/>
      </c:barChart>
      <c:catAx>
        <c:axId val="4133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ko-KR"/>
          </a:p>
        </c:txPr>
        <c:crossAx val="413380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3806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#\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ko-KR"/>
          </a:p>
        </c:txPr>
        <c:crossAx val="413378656"/>
        <c:crosses val="autoZero"/>
        <c:crossBetween val="between"/>
      </c:valAx>
      <c:spPr>
        <a:solidFill>
          <a:srgbClr val="D9D9D9">
            <a:alpha val="50195"/>
          </a:srgbClr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5217073435622315"/>
          <c:y val="0.23589377800159494"/>
          <c:w val="0.1071429517466445"/>
          <c:h val="0.307994201842614"/>
        </c:manualLayout>
      </c:layout>
      <c:overlay val="0"/>
      <c:spPr>
        <a:solidFill>
          <a:srgbClr val="F2F2F2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ISO/IEC 27001 - Regional share</a:t>
            </a:r>
          </a:p>
        </c:rich>
      </c:tx>
      <c:layout>
        <c:manualLayout>
          <c:xMode val="edge"/>
          <c:yMode val="edge"/>
          <c:x val="0.24511729002624671"/>
          <c:y val="1.872074882995319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8.1054726149905276E-2"/>
          <c:y val="9.8283931357254287E-2"/>
          <c:w val="0.70703158713893277"/>
          <c:h val="0.85023400936037441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'ISO-IEC 27001 Overview'!$A$19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'ISO-IEC 27001 Overview'!$B$17:$L$17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Overview'!$B$19:$L$19</c:f>
              <c:numCache>
                <c:formatCode>0.0%</c:formatCode>
                <c:ptCount val="11"/>
                <c:pt idx="0">
                  <c:v>1.0350181128169743E-3</c:v>
                </c:pt>
                <c:pt idx="1">
                  <c:v>1.2933264355923435E-3</c:v>
                </c:pt>
                <c:pt idx="2">
                  <c:v>1.7304780445598098E-3</c:v>
                </c:pt>
                <c:pt idx="3">
                  <c:v>3.6335523772709701E-3</c:v>
                </c:pt>
                <c:pt idx="4">
                  <c:v>2.9438115960578521E-3</c:v>
                </c:pt>
                <c:pt idx="5">
                  <c:v>2.2845393797475584E-3</c:v>
                </c:pt>
                <c:pt idx="6">
                  <c:v>3.2619775739041795E-3</c:v>
                </c:pt>
                <c:pt idx="7">
                  <c:v>4.5824847250509164E-3</c:v>
                </c:pt>
                <c:pt idx="8">
                  <c:v>3.434036079113236E-3</c:v>
                </c:pt>
                <c:pt idx="9">
                  <c:v>4.6847762928529926E-3</c:v>
                </c:pt>
                <c:pt idx="10">
                  <c:v>6.7287473715830579E-3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A4-4360-9D7E-70FFAAC5A32B}"/>
            </c:ext>
          </c:extLst>
        </c:ser>
        <c:ser>
          <c:idx val="3"/>
          <c:order val="1"/>
          <c:tx>
            <c:strRef>
              <c:f>'ISO-IEC 27001 Overview'!$A$20</c:f>
              <c:strCache>
                <c:ptCount val="1"/>
                <c:pt idx="0">
                  <c:v>Central / South America      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Overview'!$B$17:$L$17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Overview'!$B$20:$L$20</c:f>
              <c:numCache>
                <c:formatCode>0.0%</c:formatCode>
                <c:ptCount val="11"/>
                <c:pt idx="0">
                  <c:v>3.105054338450923E-3</c:v>
                </c:pt>
                <c:pt idx="1">
                  <c:v>4.9146404552509052E-3</c:v>
                </c:pt>
                <c:pt idx="2">
                  <c:v>7.7871512005191438E-3</c:v>
                </c:pt>
                <c:pt idx="3">
                  <c:v>7.7309625048318517E-3</c:v>
                </c:pt>
                <c:pt idx="4">
                  <c:v>7.4875207986688855E-3</c:v>
                </c:pt>
                <c:pt idx="5">
                  <c:v>8.5670226740533432E-3</c:v>
                </c:pt>
                <c:pt idx="6">
                  <c:v>1.0346585117227318E-2</c:v>
                </c:pt>
                <c:pt idx="7">
                  <c:v>1.2590261062766155E-2</c:v>
                </c:pt>
                <c:pt idx="8">
                  <c:v>1.1866985437948271E-2</c:v>
                </c:pt>
                <c:pt idx="9">
                  <c:v>1.2601685066821616E-2</c:v>
                </c:pt>
                <c:pt idx="10">
                  <c:v>1.6942024632021629E-2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9A4-4360-9D7E-70FFAAC5A32B}"/>
            </c:ext>
          </c:extLst>
        </c:ser>
        <c:ser>
          <c:idx val="4"/>
          <c:order val="2"/>
          <c:tx>
            <c:strRef>
              <c:f>'ISO-IEC 27001 Overview'!$A$21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Overview'!$B$17:$L$17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Overview'!$B$21:$L$21</c:f>
              <c:numCache>
                <c:formatCode>0.0%</c:formatCode>
                <c:ptCount val="11"/>
                <c:pt idx="0">
                  <c:v>1.3627738485423495E-2</c:v>
                </c:pt>
                <c:pt idx="1">
                  <c:v>1.4485256078634247E-2</c:v>
                </c:pt>
                <c:pt idx="2">
                  <c:v>2.2928834090417478E-2</c:v>
                </c:pt>
                <c:pt idx="3">
                  <c:v>2.4893699265558563E-2</c:v>
                </c:pt>
                <c:pt idx="4">
                  <c:v>2.1054652502239857E-2</c:v>
                </c:pt>
                <c:pt idx="5">
                  <c:v>2.4730138785767318E-2</c:v>
                </c:pt>
                <c:pt idx="6">
                  <c:v>2.8134556574923548E-2</c:v>
                </c:pt>
                <c:pt idx="7">
                  <c:v>3.2956859840770229E-2</c:v>
                </c:pt>
                <c:pt idx="8">
                  <c:v>3.5383612258204737E-2</c:v>
                </c:pt>
                <c:pt idx="9">
                  <c:v>5.2476757699012201E-2</c:v>
                </c:pt>
                <c:pt idx="10">
                  <c:v>4.4127365575247823E-2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9A4-4360-9D7E-70FFAAC5A32B}"/>
            </c:ext>
          </c:extLst>
        </c:ser>
        <c:ser>
          <c:idx val="5"/>
          <c:order val="3"/>
          <c:tx>
            <c:strRef>
              <c:f>'ISO-IEC 27001 Overview'!$A$22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Overview'!$B$17:$L$17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Overview'!$B$22:$L$22</c:f>
              <c:numCache>
                <c:formatCode>0.0%</c:formatCode>
                <c:ptCount val="11"/>
                <c:pt idx="0">
                  <c:v>0.1835432120062101</c:v>
                </c:pt>
                <c:pt idx="1">
                  <c:v>0.18520434557682358</c:v>
                </c:pt>
                <c:pt idx="2">
                  <c:v>0.23491239454899415</c:v>
                </c:pt>
                <c:pt idx="3">
                  <c:v>0.27545419404715887</c:v>
                </c:pt>
                <c:pt idx="4">
                  <c:v>0.30718034045821069</c:v>
                </c:pt>
                <c:pt idx="5">
                  <c:v>0.31104003655263007</c:v>
                </c:pt>
                <c:pt idx="6">
                  <c:v>0.32512742099898062</c:v>
                </c:pt>
                <c:pt idx="7">
                  <c:v>0.36807998518792817</c:v>
                </c:pt>
                <c:pt idx="8">
                  <c:v>0.37657031080199954</c:v>
                </c:pt>
                <c:pt idx="9">
                  <c:v>0.37935793143521207</c:v>
                </c:pt>
                <c:pt idx="10">
                  <c:v>0.37644938419945928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9A4-4360-9D7E-70FFAAC5A32B}"/>
            </c:ext>
          </c:extLst>
        </c:ser>
        <c:ser>
          <c:idx val="6"/>
          <c:order val="4"/>
          <c:tx>
            <c:strRef>
              <c:f>'ISO-IEC 27001 Overview'!$A$23</c:f>
              <c:strCache>
                <c:ptCount val="1"/>
                <c:pt idx="0">
                  <c:v>East Asia and Pacific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Overview'!$B$17:$L$17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Overview'!$B$23:$L$23</c:f>
              <c:numCache>
                <c:formatCode>0.0%</c:formatCode>
                <c:ptCount val="11"/>
                <c:pt idx="0">
                  <c:v>0.72623770915991026</c:v>
                </c:pt>
                <c:pt idx="1">
                  <c:v>0.71779617175375066</c:v>
                </c:pt>
                <c:pt idx="2">
                  <c:v>0.62805537529742594</c:v>
                </c:pt>
                <c:pt idx="3">
                  <c:v>0.57162736760726707</c:v>
                </c:pt>
                <c:pt idx="4">
                  <c:v>0.56239600665557399</c:v>
                </c:pt>
                <c:pt idx="5">
                  <c:v>0.55194471414701007</c:v>
                </c:pt>
                <c:pt idx="6">
                  <c:v>0.53119266055045866</c:v>
                </c:pt>
                <c:pt idx="7">
                  <c:v>0.46824662099611181</c:v>
                </c:pt>
                <c:pt idx="8">
                  <c:v>0.45268419908715496</c:v>
                </c:pt>
                <c:pt idx="9">
                  <c:v>0.43557524694944799</c:v>
                </c:pt>
                <c:pt idx="10">
                  <c:v>0.44169420246320218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9A4-4360-9D7E-70FFAAC5A32B}"/>
            </c:ext>
          </c:extLst>
        </c:ser>
        <c:ser>
          <c:idx val="0"/>
          <c:order val="5"/>
          <c:tx>
            <c:strRef>
              <c:f>'ISO-IEC 27001 Overview'!$A$24</c:f>
              <c:strCache>
                <c:ptCount val="1"/>
                <c:pt idx="0">
                  <c:v>Central and South Asia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Overview'!$B$17:$L$17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Overview'!$B$24:$L$24</c:f>
              <c:numCache>
                <c:formatCode>0.0%</c:formatCode>
                <c:ptCount val="11"/>
                <c:pt idx="0">
                  <c:v>6.6068656201483528E-2</c:v>
                </c:pt>
                <c:pt idx="1">
                  <c:v>6.7123642007242634E-2</c:v>
                </c:pt>
                <c:pt idx="2">
                  <c:v>9.0741942461605024E-2</c:v>
                </c:pt>
                <c:pt idx="3">
                  <c:v>0.10073444143795902</c:v>
                </c:pt>
                <c:pt idx="4">
                  <c:v>8.4986560860104948E-2</c:v>
                </c:pt>
                <c:pt idx="5">
                  <c:v>8.5498886287052378E-2</c:v>
                </c:pt>
                <c:pt idx="6">
                  <c:v>8.5015290519877676E-2</c:v>
                </c:pt>
                <c:pt idx="7">
                  <c:v>9.2668024439918534E-2</c:v>
                </c:pt>
                <c:pt idx="8">
                  <c:v>9.7848293849163229E-2</c:v>
                </c:pt>
                <c:pt idx="9">
                  <c:v>9.3296048808832077E-2</c:v>
                </c:pt>
                <c:pt idx="10">
                  <c:v>8.9726644638029443E-2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9A4-4360-9D7E-70FFAAC5A32B}"/>
            </c:ext>
          </c:extLst>
        </c:ser>
        <c:ser>
          <c:idx val="7"/>
          <c:order val="6"/>
          <c:tx>
            <c:strRef>
              <c:f>'ISO-IEC 27001 Overview'!$A$25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numRef>
              <c:f>'ISO-IEC 27001 Overview'!$B$17:$L$17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'ISO-IEC 27001 Overview'!$B$25:$L$25</c:f>
              <c:numCache>
                <c:formatCode>0.0%</c:formatCode>
                <c:ptCount val="11"/>
                <c:pt idx="0">
                  <c:v>6.3826116957046751E-3</c:v>
                </c:pt>
                <c:pt idx="1">
                  <c:v>9.1826176927056382E-3</c:v>
                </c:pt>
                <c:pt idx="2">
                  <c:v>1.3843824356478478E-2</c:v>
                </c:pt>
                <c:pt idx="3">
                  <c:v>1.5925782759953613E-2</c:v>
                </c:pt>
                <c:pt idx="4">
                  <c:v>1.3951107129143735E-2</c:v>
                </c:pt>
                <c:pt idx="5">
                  <c:v>1.593466217373922E-2</c:v>
                </c:pt>
                <c:pt idx="6">
                  <c:v>1.6921508664627931E-2</c:v>
                </c:pt>
                <c:pt idx="7">
                  <c:v>2.0875763747454174E-2</c:v>
                </c:pt>
                <c:pt idx="8">
                  <c:v>2.2212562486415996E-2</c:v>
                </c:pt>
                <c:pt idx="9">
                  <c:v>2.2007553747821033E-2</c:v>
                </c:pt>
                <c:pt idx="10">
                  <c:v>2.4331631120456592E-2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9A4-4360-9D7E-70FFAAC5A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3377088"/>
        <c:axId val="413381792"/>
      </c:barChart>
      <c:catAx>
        <c:axId val="4133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25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ko-KR"/>
          </a:p>
        </c:txPr>
        <c:crossAx val="41338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3817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25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ko-KR"/>
          </a:p>
        </c:txPr>
        <c:crossAx val="413377088"/>
        <c:crosses val="autoZero"/>
        <c:crossBetween val="between"/>
      </c:valAx>
      <c:spPr>
        <a:solidFill>
          <a:srgbClr val="D9D9D9">
            <a:alpha val="50195"/>
          </a:srgbClr>
        </a:solidFill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80239042608860334"/>
          <c:y val="0.27457140114841488"/>
          <c:w val="8.961405102364127E-2"/>
          <c:h val="0.1606866722629928"/>
        </c:manualLayout>
      </c:layout>
      <c:overlay val="0"/>
      <c:spPr>
        <a:solidFill>
          <a:srgbClr val="F2F2F2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" b="0" i="0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1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ISO/IEC 27001 - World annual growth (in %)</a:t>
            </a:r>
          </a:p>
        </c:rich>
      </c:tx>
      <c:layout>
        <c:manualLayout>
          <c:xMode val="edge"/>
          <c:yMode val="edge"/>
          <c:x val="0.25416662607895663"/>
          <c:y val="1.54904494806169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1" u="none" strike="noStrike" kern="1200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5.7291666666666664E-2"/>
          <c:y val="0.11876075731497418"/>
          <c:w val="0.9302083333333333"/>
          <c:h val="0.81067125645438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745704467353953E-3"/>
                  <c:y val="6.76818950930621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4F8-40F5-AD49-D6EC47F79A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'ISO-IEC 27001 Overview'!$C$43:$L$43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'ISO-IEC 27001 Overview'!$C$44:$L$44</c:f>
              <c:numCache>
                <c:formatCode>0%</c:formatCode>
                <c:ptCount val="10"/>
                <c:pt idx="0">
                  <c:v>0.33379334138347422</c:v>
                </c:pt>
                <c:pt idx="1">
                  <c:v>0.1958096223486808</c:v>
                </c:pt>
                <c:pt idx="2">
                  <c:v>0.39898334414882108</c:v>
                </c:pt>
                <c:pt idx="3">
                  <c:v>0.20804020100502513</c:v>
                </c:pt>
                <c:pt idx="4">
                  <c:v>0.12050428772558557</c:v>
                </c:pt>
                <c:pt idx="5">
                  <c:v>0.13050993949870354</c:v>
                </c:pt>
                <c:pt idx="6">
                  <c:v>0.10112130479102956</c:v>
                </c:pt>
                <c:pt idx="7">
                  <c:v>6.4849102018144783E-2</c:v>
                </c:pt>
                <c:pt idx="8">
                  <c:v>0.19695718322103892</c:v>
                </c:pt>
                <c:pt idx="9">
                  <c:v>0.20896281231841951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F8-40F5-AD49-D6EC47F79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84144"/>
        <c:axId val="413377480"/>
      </c:barChart>
      <c:catAx>
        <c:axId val="41338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ko-KR"/>
          </a:p>
        </c:txPr>
        <c:crossAx val="413377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377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ko-KR"/>
          </a:p>
        </c:txPr>
        <c:crossAx val="4133841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ko-KR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verview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verview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verview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verview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verview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Overview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verview!A1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verview!A1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verview!A1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3</xdr:col>
      <xdr:colOff>752475</xdr:colOff>
      <xdr:row>3</xdr:row>
      <xdr:rowOff>0</xdr:rowOff>
    </xdr:to>
    <xdr:sp macro="" textlink="">
      <xdr:nvSpPr>
        <xdr:cNvPr id="560349" name="Line 78">
          <a:extLst>
            <a:ext uri="{FF2B5EF4-FFF2-40B4-BE49-F238E27FC236}">
              <a16:creationId xmlns:a16="http://schemas.microsoft.com/office/drawing/2014/main" xmlns="" id="{00000000-0008-0000-0000-0000DD8C0800}"/>
            </a:ext>
          </a:extLst>
        </xdr:cNvPr>
        <xdr:cNvSpPr>
          <a:spLocks noChangeShapeType="1"/>
        </xdr:cNvSpPr>
      </xdr:nvSpPr>
      <xdr:spPr bwMode="auto">
        <a:xfrm>
          <a:off x="261938" y="7334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752475</xdr:colOff>
      <xdr:row>3</xdr:row>
      <xdr:rowOff>0</xdr:rowOff>
    </xdr:to>
    <xdr:sp macro="" textlink="">
      <xdr:nvSpPr>
        <xdr:cNvPr id="560351" name="Line 90">
          <a:extLst>
            <a:ext uri="{FF2B5EF4-FFF2-40B4-BE49-F238E27FC236}">
              <a16:creationId xmlns:a16="http://schemas.microsoft.com/office/drawing/2014/main" xmlns="" id="{00000000-0008-0000-0000-0000DF8C0800}"/>
            </a:ext>
          </a:extLst>
        </xdr:cNvPr>
        <xdr:cNvSpPr>
          <a:spLocks noChangeShapeType="1"/>
        </xdr:cNvSpPr>
      </xdr:nvSpPr>
      <xdr:spPr bwMode="auto">
        <a:xfrm>
          <a:off x="261938" y="7334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752475</xdr:colOff>
      <xdr:row>3</xdr:row>
      <xdr:rowOff>0</xdr:rowOff>
    </xdr:to>
    <xdr:sp macro="" textlink="">
      <xdr:nvSpPr>
        <xdr:cNvPr id="560352" name="Line 95">
          <a:extLst>
            <a:ext uri="{FF2B5EF4-FFF2-40B4-BE49-F238E27FC236}">
              <a16:creationId xmlns:a16="http://schemas.microsoft.com/office/drawing/2014/main" xmlns="" id="{00000000-0008-0000-0000-0000E08C0800}"/>
            </a:ext>
          </a:extLst>
        </xdr:cNvPr>
        <xdr:cNvSpPr>
          <a:spLocks noChangeShapeType="1"/>
        </xdr:cNvSpPr>
      </xdr:nvSpPr>
      <xdr:spPr bwMode="auto">
        <a:xfrm>
          <a:off x="261938" y="7334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752475</xdr:colOff>
      <xdr:row>3</xdr:row>
      <xdr:rowOff>0</xdr:rowOff>
    </xdr:to>
    <xdr:sp macro="" textlink="">
      <xdr:nvSpPr>
        <xdr:cNvPr id="560353" name="Line 78">
          <a:extLst>
            <a:ext uri="{FF2B5EF4-FFF2-40B4-BE49-F238E27FC236}">
              <a16:creationId xmlns:a16="http://schemas.microsoft.com/office/drawing/2014/main" xmlns="" id="{00000000-0008-0000-0000-0000E18C0800}"/>
            </a:ext>
          </a:extLst>
        </xdr:cNvPr>
        <xdr:cNvSpPr>
          <a:spLocks noChangeShapeType="1"/>
        </xdr:cNvSpPr>
      </xdr:nvSpPr>
      <xdr:spPr bwMode="auto">
        <a:xfrm>
          <a:off x="261938" y="7334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12</xdr:col>
      <xdr:colOff>547689</xdr:colOff>
      <xdr:row>3</xdr:row>
      <xdr:rowOff>57150</xdr:rowOff>
    </xdr:to>
    <xdr:sp macro="" textlink="">
      <xdr:nvSpPr>
        <xdr:cNvPr id="560354" name="Rectangle 91">
          <a:extLst>
            <a:ext uri="{FF2B5EF4-FFF2-40B4-BE49-F238E27FC236}">
              <a16:creationId xmlns:a16="http://schemas.microsoft.com/office/drawing/2014/main" xmlns="" id="{00000000-0008-0000-0000-0000E28C0800}"/>
            </a:ext>
          </a:extLst>
        </xdr:cNvPr>
        <xdr:cNvSpPr>
          <a:spLocks noChangeArrowheads="1"/>
        </xdr:cNvSpPr>
      </xdr:nvSpPr>
      <xdr:spPr bwMode="auto">
        <a:xfrm>
          <a:off x="7505700" y="733425"/>
          <a:ext cx="29908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11</xdr:col>
      <xdr:colOff>304800</xdr:colOff>
      <xdr:row>3</xdr:row>
      <xdr:rowOff>76200</xdr:rowOff>
    </xdr:to>
    <xdr:sp macro="" textlink="">
      <xdr:nvSpPr>
        <xdr:cNvPr id="560355" name="Rectangle 92">
          <a:extLst>
            <a:ext uri="{FF2B5EF4-FFF2-40B4-BE49-F238E27FC236}">
              <a16:creationId xmlns:a16="http://schemas.microsoft.com/office/drawing/2014/main" xmlns="" id="{00000000-0008-0000-0000-0000E38C0800}"/>
            </a:ext>
          </a:extLst>
        </xdr:cNvPr>
        <xdr:cNvSpPr>
          <a:spLocks noChangeArrowheads="1"/>
        </xdr:cNvSpPr>
      </xdr:nvSpPr>
      <xdr:spPr bwMode="auto">
        <a:xfrm>
          <a:off x="7505700" y="733425"/>
          <a:ext cx="1933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9</xdr:col>
      <xdr:colOff>0</xdr:colOff>
      <xdr:row>3</xdr:row>
      <xdr:rowOff>0</xdr:rowOff>
    </xdr:from>
    <xdr:to>
      <xdr:col>12</xdr:col>
      <xdr:colOff>457201</xdr:colOff>
      <xdr:row>3</xdr:row>
      <xdr:rowOff>95250</xdr:rowOff>
    </xdr:to>
    <xdr:sp macro="" textlink="">
      <xdr:nvSpPr>
        <xdr:cNvPr id="560356" name="Rectangle 93">
          <a:extLst>
            <a:ext uri="{FF2B5EF4-FFF2-40B4-BE49-F238E27FC236}">
              <a16:creationId xmlns:a16="http://schemas.microsoft.com/office/drawing/2014/main" xmlns="" id="{00000000-0008-0000-0000-0000E48C0800}"/>
            </a:ext>
          </a:extLst>
        </xdr:cNvPr>
        <xdr:cNvSpPr>
          <a:spLocks noChangeArrowheads="1"/>
        </xdr:cNvSpPr>
      </xdr:nvSpPr>
      <xdr:spPr bwMode="auto">
        <a:xfrm>
          <a:off x="7505700" y="733425"/>
          <a:ext cx="2900363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>
    <xdr:from>
      <xdr:col>1</xdr:col>
      <xdr:colOff>19050</xdr:colOff>
      <xdr:row>3</xdr:row>
      <xdr:rowOff>0</xdr:rowOff>
    </xdr:from>
    <xdr:to>
      <xdr:col>3</xdr:col>
      <xdr:colOff>752475</xdr:colOff>
      <xdr:row>3</xdr:row>
      <xdr:rowOff>0</xdr:rowOff>
    </xdr:to>
    <xdr:sp macro="" textlink="">
      <xdr:nvSpPr>
        <xdr:cNvPr id="560357" name="Line 78">
          <a:extLst>
            <a:ext uri="{FF2B5EF4-FFF2-40B4-BE49-F238E27FC236}">
              <a16:creationId xmlns:a16="http://schemas.microsoft.com/office/drawing/2014/main" xmlns="" id="{00000000-0008-0000-0000-0000E58C0800}"/>
            </a:ext>
          </a:extLst>
        </xdr:cNvPr>
        <xdr:cNvSpPr>
          <a:spLocks noChangeShapeType="1"/>
        </xdr:cNvSpPr>
      </xdr:nvSpPr>
      <xdr:spPr bwMode="auto">
        <a:xfrm>
          <a:off x="261938" y="7334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752475</xdr:colOff>
      <xdr:row>3</xdr:row>
      <xdr:rowOff>0</xdr:rowOff>
    </xdr:to>
    <xdr:sp macro="" textlink="">
      <xdr:nvSpPr>
        <xdr:cNvPr id="560358" name="Line 90">
          <a:extLst>
            <a:ext uri="{FF2B5EF4-FFF2-40B4-BE49-F238E27FC236}">
              <a16:creationId xmlns:a16="http://schemas.microsoft.com/office/drawing/2014/main" xmlns="" id="{00000000-0008-0000-0000-0000E68C0800}"/>
            </a:ext>
          </a:extLst>
        </xdr:cNvPr>
        <xdr:cNvSpPr>
          <a:spLocks noChangeShapeType="1"/>
        </xdr:cNvSpPr>
      </xdr:nvSpPr>
      <xdr:spPr bwMode="auto">
        <a:xfrm>
          <a:off x="261938" y="7334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752475</xdr:colOff>
      <xdr:row>3</xdr:row>
      <xdr:rowOff>0</xdr:rowOff>
    </xdr:to>
    <xdr:sp macro="" textlink="">
      <xdr:nvSpPr>
        <xdr:cNvPr id="560359" name="Line 78">
          <a:extLst>
            <a:ext uri="{FF2B5EF4-FFF2-40B4-BE49-F238E27FC236}">
              <a16:creationId xmlns:a16="http://schemas.microsoft.com/office/drawing/2014/main" xmlns="" id="{00000000-0008-0000-0000-0000E78C0800}"/>
            </a:ext>
          </a:extLst>
        </xdr:cNvPr>
        <xdr:cNvSpPr>
          <a:spLocks noChangeShapeType="1"/>
        </xdr:cNvSpPr>
      </xdr:nvSpPr>
      <xdr:spPr bwMode="auto">
        <a:xfrm>
          <a:off x="261938" y="7334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7</xdr:row>
      <xdr:rowOff>71438</xdr:rowOff>
    </xdr:from>
    <xdr:to>
      <xdr:col>3</xdr:col>
      <xdr:colOff>752475</xdr:colOff>
      <xdr:row>7</xdr:row>
      <xdr:rowOff>71438</xdr:rowOff>
    </xdr:to>
    <xdr:sp macro="" textlink="">
      <xdr:nvSpPr>
        <xdr:cNvPr id="560360" name="Line 95">
          <a:extLst>
            <a:ext uri="{FF2B5EF4-FFF2-40B4-BE49-F238E27FC236}">
              <a16:creationId xmlns:a16="http://schemas.microsoft.com/office/drawing/2014/main" xmlns="" id="{00000000-0008-0000-0000-0000E88C0800}"/>
            </a:ext>
          </a:extLst>
        </xdr:cNvPr>
        <xdr:cNvSpPr>
          <a:spLocks noChangeShapeType="1"/>
        </xdr:cNvSpPr>
      </xdr:nvSpPr>
      <xdr:spPr bwMode="auto">
        <a:xfrm>
          <a:off x="261938" y="1528763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7</xdr:row>
      <xdr:rowOff>71438</xdr:rowOff>
    </xdr:from>
    <xdr:to>
      <xdr:col>3</xdr:col>
      <xdr:colOff>752475</xdr:colOff>
      <xdr:row>7</xdr:row>
      <xdr:rowOff>71438</xdr:rowOff>
    </xdr:to>
    <xdr:sp macro="" textlink="">
      <xdr:nvSpPr>
        <xdr:cNvPr id="560361" name="Line 90">
          <a:extLst>
            <a:ext uri="{FF2B5EF4-FFF2-40B4-BE49-F238E27FC236}">
              <a16:creationId xmlns:a16="http://schemas.microsoft.com/office/drawing/2014/main" xmlns="" id="{00000000-0008-0000-0000-0000E98C0800}"/>
            </a:ext>
          </a:extLst>
        </xdr:cNvPr>
        <xdr:cNvSpPr>
          <a:spLocks noChangeShapeType="1"/>
        </xdr:cNvSpPr>
      </xdr:nvSpPr>
      <xdr:spPr bwMode="auto">
        <a:xfrm>
          <a:off x="261938" y="1528763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7</xdr:row>
      <xdr:rowOff>0</xdr:rowOff>
    </xdr:from>
    <xdr:to>
      <xdr:col>3</xdr:col>
      <xdr:colOff>752475</xdr:colOff>
      <xdr:row>7</xdr:row>
      <xdr:rowOff>0</xdr:rowOff>
    </xdr:to>
    <xdr:sp macro="" textlink="">
      <xdr:nvSpPr>
        <xdr:cNvPr id="560362" name="Line 78">
          <a:extLst>
            <a:ext uri="{FF2B5EF4-FFF2-40B4-BE49-F238E27FC236}">
              <a16:creationId xmlns:a16="http://schemas.microsoft.com/office/drawing/2014/main" xmlns="" id="{00000000-0008-0000-0000-0000EA8C0800}"/>
            </a:ext>
          </a:extLst>
        </xdr:cNvPr>
        <xdr:cNvSpPr>
          <a:spLocks noChangeShapeType="1"/>
        </xdr:cNvSpPr>
      </xdr:nvSpPr>
      <xdr:spPr bwMode="auto">
        <a:xfrm>
          <a:off x="261938" y="14573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560363" name="Line 95">
          <a:extLst>
            <a:ext uri="{FF2B5EF4-FFF2-40B4-BE49-F238E27FC236}">
              <a16:creationId xmlns:a16="http://schemas.microsoft.com/office/drawing/2014/main" xmlns="" id="{00000000-0008-0000-0000-0000EB8C0800}"/>
            </a:ext>
          </a:extLst>
        </xdr:cNvPr>
        <xdr:cNvSpPr>
          <a:spLocks noChangeShapeType="1"/>
        </xdr:cNvSpPr>
      </xdr:nvSpPr>
      <xdr:spPr bwMode="auto">
        <a:xfrm>
          <a:off x="261938" y="35147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560364" name="Line 90">
          <a:extLst>
            <a:ext uri="{FF2B5EF4-FFF2-40B4-BE49-F238E27FC236}">
              <a16:creationId xmlns:a16="http://schemas.microsoft.com/office/drawing/2014/main" xmlns="" id="{00000000-0008-0000-0000-0000EC8C0800}"/>
            </a:ext>
          </a:extLst>
        </xdr:cNvPr>
        <xdr:cNvSpPr>
          <a:spLocks noChangeShapeType="1"/>
        </xdr:cNvSpPr>
      </xdr:nvSpPr>
      <xdr:spPr bwMode="auto">
        <a:xfrm>
          <a:off x="261938" y="35147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17</xdr:row>
      <xdr:rowOff>0</xdr:rowOff>
    </xdr:from>
    <xdr:to>
      <xdr:col>3</xdr:col>
      <xdr:colOff>752475</xdr:colOff>
      <xdr:row>17</xdr:row>
      <xdr:rowOff>0</xdr:rowOff>
    </xdr:to>
    <xdr:sp macro="" textlink="">
      <xdr:nvSpPr>
        <xdr:cNvPr id="560365" name="Line 78">
          <a:extLst>
            <a:ext uri="{FF2B5EF4-FFF2-40B4-BE49-F238E27FC236}">
              <a16:creationId xmlns:a16="http://schemas.microsoft.com/office/drawing/2014/main" xmlns="" id="{00000000-0008-0000-0000-0000ED8C0800}"/>
            </a:ext>
          </a:extLst>
        </xdr:cNvPr>
        <xdr:cNvSpPr>
          <a:spLocks noChangeShapeType="1"/>
        </xdr:cNvSpPr>
      </xdr:nvSpPr>
      <xdr:spPr bwMode="auto">
        <a:xfrm>
          <a:off x="261938" y="3514725"/>
          <a:ext cx="39243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0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109537</xdr:colOff>
      <xdr:row>0</xdr:row>
      <xdr:rowOff>66675</xdr:rowOff>
    </xdr:from>
    <xdr:to>
      <xdr:col>7</xdr:col>
      <xdr:colOff>728552</xdr:colOff>
      <xdr:row>2</xdr:row>
      <xdr:rowOff>95250</xdr:rowOff>
    </xdr:to>
    <xdr:pic>
      <xdr:nvPicPr>
        <xdr:cNvPr id="19" name="Picture 18" descr="Q:\ISO logo for permission to use\JPEG version, best for Word or PowerPoint presentations\Red - official logo\Final_ISO_Red Squar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66675"/>
          <a:ext cx="61901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1641661</xdr:colOff>
      <xdr:row>0</xdr:row>
      <xdr:rowOff>0</xdr:rowOff>
    </xdr:from>
    <xdr:to>
      <xdr:col>12</xdr:col>
      <xdr:colOff>1795</xdr:colOff>
      <xdr:row>0</xdr:row>
      <xdr:rowOff>526676</xdr:rowOff>
    </xdr:to>
    <xdr:pic>
      <xdr:nvPicPr>
        <xdr:cNvPr id="3" name="Picture 2" descr="Q:\ISO logo for permission to use\JPEG version, best for Word or PowerPoint presentations\Red - official logo\Final_ISO_Red Squar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1147" y="0"/>
          <a:ext cx="602206" cy="5266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1695446</xdr:colOff>
      <xdr:row>0</xdr:row>
      <xdr:rowOff>0</xdr:rowOff>
    </xdr:from>
    <xdr:to>
      <xdr:col>4</xdr:col>
      <xdr:colOff>2194446</xdr:colOff>
      <xdr:row>0</xdr:row>
      <xdr:rowOff>533400</xdr:rowOff>
    </xdr:to>
    <xdr:pic>
      <xdr:nvPicPr>
        <xdr:cNvPr id="3" name="Picture 2" descr="Q:\ISO logo for permission to use\JPEG version, best for Word or PowerPoint presentations\Red - official logo\Final_ISO_Red Squar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46" y="0"/>
          <a:ext cx="59044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220265</xdr:colOff>
      <xdr:row>0</xdr:row>
      <xdr:rowOff>17859</xdr:rowOff>
    </xdr:from>
    <xdr:to>
      <xdr:col>24</xdr:col>
      <xdr:colOff>839280</xdr:colOff>
      <xdr:row>0</xdr:row>
      <xdr:rowOff>589359</xdr:rowOff>
    </xdr:to>
    <xdr:pic>
      <xdr:nvPicPr>
        <xdr:cNvPr id="4" name="Picture 3" descr="Q:\ISO logo for permission to use\JPEG version, best for Word or PowerPoint presentations\Red - official logo\Final_ISO_Red Squar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66140" y="17859"/>
          <a:ext cx="61901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108857</xdr:colOff>
      <xdr:row>0</xdr:row>
      <xdr:rowOff>54428</xdr:rowOff>
    </xdr:from>
    <xdr:to>
      <xdr:col>12</xdr:col>
      <xdr:colOff>727872</xdr:colOff>
      <xdr:row>1</xdr:row>
      <xdr:rowOff>244928</xdr:rowOff>
    </xdr:to>
    <xdr:pic>
      <xdr:nvPicPr>
        <xdr:cNvPr id="3" name="Picture 2" descr="Q:\ISO logo for permission to use\JPEG version, best for Word or PowerPoint presentations\Red - official logo\Final_ISO_Red Squar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02518" y="54428"/>
          <a:ext cx="61901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119062</xdr:colOff>
      <xdr:row>0</xdr:row>
      <xdr:rowOff>47625</xdr:rowOff>
    </xdr:from>
    <xdr:to>
      <xdr:col>10</xdr:col>
      <xdr:colOff>738077</xdr:colOff>
      <xdr:row>1</xdr:row>
      <xdr:rowOff>244077</xdr:rowOff>
    </xdr:to>
    <xdr:pic>
      <xdr:nvPicPr>
        <xdr:cNvPr id="3" name="Picture 2" descr="Q:\ISO logo for permission to use\JPEG version, best for Word or PowerPoint presentations\Red - official logo\Final_ISO_Red Square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5437" y="47625"/>
          <a:ext cx="61901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171450</xdr:colOff>
      <xdr:row>37</xdr:row>
      <xdr:rowOff>85725</xdr:rowOff>
    </xdr:to>
    <xdr:graphicFrame macro="">
      <xdr:nvGraphicFramePr>
        <xdr:cNvPr id="17553" name="Chart 1">
          <a:extLst>
            <a:ext uri="{FF2B5EF4-FFF2-40B4-BE49-F238E27FC236}">
              <a16:creationId xmlns:a16="http://schemas.microsoft.com/office/drawing/2014/main" xmlns="" id="{00000000-0008-0000-0600-00009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514350</xdr:colOff>
      <xdr:row>0</xdr:row>
      <xdr:rowOff>85725</xdr:rowOff>
    </xdr:from>
    <xdr:to>
      <xdr:col>15</xdr:col>
      <xdr:colOff>485665</xdr:colOff>
      <xdr:row>4</xdr:row>
      <xdr:rowOff>9525</xdr:rowOff>
    </xdr:to>
    <xdr:pic>
      <xdr:nvPicPr>
        <xdr:cNvPr id="3" name="Picture 2" descr="Q:\ISO logo for permission to use\JPEG version, best for Word or PowerPoint presentations\Red - official logo\Final_ISO_Red Square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85725"/>
          <a:ext cx="61901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0</xdr:colOff>
      <xdr:row>37</xdr:row>
      <xdr:rowOff>114300</xdr:rowOff>
    </xdr:to>
    <xdr:graphicFrame macro="">
      <xdr:nvGraphicFramePr>
        <xdr:cNvPr id="15505" name="Chart 1">
          <a:extLst>
            <a:ext uri="{FF2B5EF4-FFF2-40B4-BE49-F238E27FC236}">
              <a16:creationId xmlns:a16="http://schemas.microsoft.com/office/drawing/2014/main" xmlns="" id="{00000000-0008-0000-0700-000091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466725</xdr:colOff>
      <xdr:row>0</xdr:row>
      <xdr:rowOff>119063</xdr:rowOff>
    </xdr:from>
    <xdr:to>
      <xdr:col>15</xdr:col>
      <xdr:colOff>438040</xdr:colOff>
      <xdr:row>4</xdr:row>
      <xdr:rowOff>42863</xdr:rowOff>
    </xdr:to>
    <xdr:pic>
      <xdr:nvPicPr>
        <xdr:cNvPr id="3" name="Picture 2" descr="Q:\ISO logo for permission to use\JPEG version, best for Word or PowerPoint presentations\Red - official logo\Final_ISO_Red Square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119063"/>
          <a:ext cx="61901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100013</xdr:colOff>
      <xdr:row>34</xdr:row>
      <xdr:rowOff>123825</xdr:rowOff>
    </xdr:to>
    <xdr:graphicFrame macro="">
      <xdr:nvGraphicFramePr>
        <xdr:cNvPr id="13457" name="Chart 1">
          <a:extLst>
            <a:ext uri="{FF2B5EF4-FFF2-40B4-BE49-F238E27FC236}">
              <a16:creationId xmlns:a16="http://schemas.microsoft.com/office/drawing/2014/main" xmlns="" id="{00000000-0008-0000-0800-000091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617054</xdr:colOff>
      <xdr:row>0</xdr:row>
      <xdr:rowOff>16566</xdr:rowOff>
    </xdr:from>
    <xdr:to>
      <xdr:col>14</xdr:col>
      <xdr:colOff>590025</xdr:colOff>
      <xdr:row>3</xdr:row>
      <xdr:rowOff>103533</xdr:rowOff>
    </xdr:to>
    <xdr:pic>
      <xdr:nvPicPr>
        <xdr:cNvPr id="3" name="Picture 2" descr="Q:\ISO logo for permission to use\JPEG version, best for Word or PowerPoint presentations\Red - official logo\Final_ISO_Red Square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5619" y="16566"/>
          <a:ext cx="61901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ragi\Desktop\Survey%202017\TOT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01"/>
      <sheetName val="9001sectors"/>
      <sheetName val="14001"/>
      <sheetName val="14001sectors"/>
      <sheetName val="13485"/>
      <sheetName val="27001"/>
      <sheetName val="22000"/>
      <sheetName val="50001"/>
      <sheetName val="20000-1"/>
      <sheetName val="22301"/>
      <sheetName val="39001"/>
      <sheetName val="28000"/>
    </sheetNames>
    <sheetDataSet>
      <sheetData sheetId="0">
        <row r="2">
          <cell r="F2" t="str">
            <v>AFGHANISTAN</v>
          </cell>
        </row>
      </sheetData>
      <sheetData sheetId="1"/>
      <sheetData sheetId="2"/>
      <sheetData sheetId="3">
        <row r="2">
          <cell r="B2" t="str">
            <v>Agriculture, Fishing and Forestry</v>
          </cell>
        </row>
      </sheetData>
      <sheetData sheetId="4"/>
      <sheetData sheetId="5">
        <row r="2">
          <cell r="G2" t="str">
            <v>Information technology</v>
          </cell>
          <cell r="H2">
            <v>6578</v>
          </cell>
        </row>
        <row r="3">
          <cell r="G3" t="str">
            <v>Other Services</v>
          </cell>
          <cell r="H3">
            <v>1432</v>
          </cell>
        </row>
        <row r="4">
          <cell r="G4" t="str">
            <v>Transport, storage and communication</v>
          </cell>
          <cell r="H4">
            <v>401</v>
          </cell>
        </row>
        <row r="5">
          <cell r="G5" t="str">
            <v>Electrical and optical equipment</v>
          </cell>
          <cell r="H5">
            <v>311</v>
          </cell>
        </row>
        <row r="6">
          <cell r="G6" t="str">
            <v>Financial intermediation, real estate, renting</v>
          </cell>
          <cell r="H6">
            <v>250</v>
          </cell>
        </row>
        <row r="7">
          <cell r="G7" t="str">
            <v>Engineering services</v>
          </cell>
          <cell r="H7">
            <v>245</v>
          </cell>
        </row>
        <row r="8">
          <cell r="G8" t="str">
            <v>Public administration</v>
          </cell>
          <cell r="H8">
            <v>235</v>
          </cell>
        </row>
        <row r="9">
          <cell r="G9" t="str">
            <v>Health and social work</v>
          </cell>
          <cell r="H9">
            <v>220</v>
          </cell>
        </row>
        <row r="10">
          <cell r="G10" t="str">
            <v>Construction</v>
          </cell>
          <cell r="H10">
            <v>216</v>
          </cell>
        </row>
        <row r="11">
          <cell r="G11" t="str">
            <v>Wholesale &amp; retail trade; repairs of motor vehicles, motorcycles &amp; personal &amp; household goods</v>
          </cell>
          <cell r="H11">
            <v>202</v>
          </cell>
        </row>
        <row r="12">
          <cell r="G12" t="str">
            <v>Other social services</v>
          </cell>
          <cell r="H12">
            <v>163</v>
          </cell>
        </row>
        <row r="13">
          <cell r="G13" t="str">
            <v>Textiles and textile products</v>
          </cell>
          <cell r="H13">
            <v>132</v>
          </cell>
        </row>
        <row r="14">
          <cell r="G14" t="str">
            <v>Printing companies</v>
          </cell>
          <cell r="H14">
            <v>130</v>
          </cell>
        </row>
        <row r="15">
          <cell r="G15" t="str">
            <v>Education</v>
          </cell>
          <cell r="H15">
            <v>109</v>
          </cell>
        </row>
        <row r="16">
          <cell r="G16" t="str">
            <v>Machinery and equipment</v>
          </cell>
          <cell r="H16">
            <v>68</v>
          </cell>
        </row>
        <row r="17">
          <cell r="G17" t="str">
            <v>Food products, beverage and tobacco</v>
          </cell>
          <cell r="H17">
            <v>61</v>
          </cell>
        </row>
        <row r="18">
          <cell r="G18" t="str">
            <v>Electricity supply</v>
          </cell>
          <cell r="H18">
            <v>61</v>
          </cell>
        </row>
        <row r="19">
          <cell r="G19" t="str">
            <v>Recycling</v>
          </cell>
          <cell r="H19">
            <v>57</v>
          </cell>
        </row>
        <row r="20">
          <cell r="G20" t="str">
            <v>Basic metal &amp; fabricated metal products</v>
          </cell>
          <cell r="H20">
            <v>51</v>
          </cell>
        </row>
        <row r="21">
          <cell r="G21" t="str">
            <v>Rubber and plastic products</v>
          </cell>
          <cell r="H21">
            <v>32</v>
          </cell>
        </row>
        <row r="22">
          <cell r="G22" t="str">
            <v>Aerospace</v>
          </cell>
          <cell r="H22">
            <v>27</v>
          </cell>
        </row>
        <row r="23">
          <cell r="G23" t="str">
            <v>Other transport equipment</v>
          </cell>
          <cell r="H23">
            <v>27</v>
          </cell>
        </row>
        <row r="24">
          <cell r="G24" t="str">
            <v>Water supply</v>
          </cell>
          <cell r="H24">
            <v>19</v>
          </cell>
        </row>
        <row r="25">
          <cell r="G25" t="str">
            <v>Chemicals, chemical products &amp; fibres</v>
          </cell>
          <cell r="H25">
            <v>18</v>
          </cell>
        </row>
        <row r="26">
          <cell r="G26" t="str">
            <v>Concrete, cement, lime, plaster etc.</v>
          </cell>
          <cell r="H26">
            <v>17</v>
          </cell>
        </row>
        <row r="27">
          <cell r="G27" t="str">
            <v>Manufacturing not elsewhere classified</v>
          </cell>
          <cell r="H27">
            <v>13</v>
          </cell>
        </row>
        <row r="28">
          <cell r="G28" t="str">
            <v>Manufacture of wood and wood products</v>
          </cell>
          <cell r="H28">
            <v>12</v>
          </cell>
        </row>
        <row r="29">
          <cell r="G29" t="str">
            <v>Gas supply</v>
          </cell>
          <cell r="H29">
            <v>12</v>
          </cell>
        </row>
        <row r="30">
          <cell r="G30" t="str">
            <v>Pulp, paper and paper products</v>
          </cell>
          <cell r="H30">
            <v>10</v>
          </cell>
        </row>
        <row r="31">
          <cell r="G31" t="str">
            <v>Publishing companies</v>
          </cell>
          <cell r="H31">
            <v>10</v>
          </cell>
        </row>
        <row r="32">
          <cell r="G32" t="str">
            <v>Mining and quarrying</v>
          </cell>
          <cell r="H32">
            <v>9</v>
          </cell>
        </row>
        <row r="33">
          <cell r="G33" t="str">
            <v>Pharmaceuticals</v>
          </cell>
          <cell r="H33">
            <v>9</v>
          </cell>
        </row>
        <row r="34">
          <cell r="G34" t="str">
            <v>Non-metallic mineral products</v>
          </cell>
          <cell r="H34">
            <v>7</v>
          </cell>
        </row>
        <row r="35">
          <cell r="G35" t="str">
            <v>Hotels and restaurants</v>
          </cell>
          <cell r="H35">
            <v>7</v>
          </cell>
        </row>
        <row r="36">
          <cell r="G36" t="str">
            <v>Agriculture, Fishing and Forestry</v>
          </cell>
          <cell r="H36">
            <v>5</v>
          </cell>
        </row>
        <row r="37">
          <cell r="G37" t="str">
            <v>Manufacture of coke &amp; refined petroleum products</v>
          </cell>
          <cell r="H37">
            <v>3</v>
          </cell>
        </row>
        <row r="38">
          <cell r="G38" t="str">
            <v>Shipbuilding</v>
          </cell>
          <cell r="H38">
            <v>2</v>
          </cell>
        </row>
        <row r="39">
          <cell r="G39" t="str">
            <v>Leather and leather products</v>
          </cell>
          <cell r="H39">
            <v>1</v>
          </cell>
        </row>
        <row r="40">
          <cell r="G40" t="str">
            <v>Nuclear fuel</v>
          </cell>
          <cell r="H40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2060"/>
  </sheetPr>
  <dimension ref="A1:H26"/>
  <sheetViews>
    <sheetView showGridLines="0" tabSelected="1" zoomScaleNormal="100" workbookViewId="0">
      <selection activeCell="A4" sqref="A4:H4"/>
    </sheetView>
  </sheetViews>
  <sheetFormatPr defaultColWidth="11.44140625" defaultRowHeight="13.2" x14ac:dyDescent="0.25"/>
  <cols>
    <col min="1" max="1" width="3.44140625" customWidth="1"/>
    <col min="2" max="2" width="33.21875" customWidth="1"/>
  </cols>
  <sheetData>
    <row r="1" spans="1:8" ht="27.75" customHeight="1" x14ac:dyDescent="0.25">
      <c r="A1" s="330" t="s">
        <v>448</v>
      </c>
      <c r="B1" s="331"/>
      <c r="C1" s="331"/>
      <c r="D1" s="331"/>
      <c r="E1" s="331"/>
      <c r="F1" s="331"/>
      <c r="G1" s="331"/>
      <c r="H1" s="332"/>
    </row>
    <row r="2" spans="1:8" ht="15" customHeight="1" x14ac:dyDescent="0.25">
      <c r="A2" s="333"/>
      <c r="B2" s="334"/>
      <c r="C2" s="334"/>
      <c r="D2" s="334"/>
      <c r="E2" s="334"/>
      <c r="F2" s="334"/>
      <c r="G2" s="334"/>
      <c r="H2" s="335"/>
    </row>
    <row r="3" spans="1:8" ht="15" customHeight="1" thickBot="1" x14ac:dyDescent="0.3">
      <c r="A3" s="336"/>
      <c r="B3" s="337"/>
      <c r="C3" s="337"/>
      <c r="D3" s="337"/>
      <c r="E3" s="337"/>
      <c r="F3" s="337"/>
      <c r="G3" s="337"/>
      <c r="H3" s="338"/>
    </row>
    <row r="4" spans="1:8" s="38" customFormat="1" ht="30" customHeight="1" thickBot="1" x14ac:dyDescent="0.3">
      <c r="A4" s="342" t="s">
        <v>440</v>
      </c>
      <c r="B4" s="343"/>
      <c r="C4" s="343"/>
      <c r="D4" s="343"/>
      <c r="E4" s="343"/>
      <c r="F4" s="343"/>
      <c r="G4" s="343"/>
      <c r="H4" s="344"/>
    </row>
    <row r="5" spans="1:8" s="13" customFormat="1" ht="13.8" x14ac:dyDescent="0.25">
      <c r="A5" s="43"/>
      <c r="B5" s="44"/>
      <c r="C5" s="44"/>
      <c r="D5" s="44"/>
      <c r="E5" s="44"/>
      <c r="F5" s="44"/>
      <c r="G5" s="44"/>
      <c r="H5" s="45"/>
    </row>
    <row r="6" spans="1:8" s="13" customFormat="1" ht="13.8" x14ac:dyDescent="0.25">
      <c r="A6" s="345" t="s">
        <v>87</v>
      </c>
      <c r="B6" s="345"/>
      <c r="C6" s="345"/>
      <c r="D6" s="345"/>
      <c r="E6" s="345"/>
      <c r="F6" s="345"/>
      <c r="G6" s="345"/>
      <c r="H6" s="346"/>
    </row>
    <row r="7" spans="1:8" s="13" customFormat="1" ht="13.8" x14ac:dyDescent="0.25">
      <c r="A7" s="340" t="s">
        <v>438</v>
      </c>
      <c r="B7" s="340"/>
      <c r="C7" s="80"/>
      <c r="D7" s="80"/>
      <c r="E7" s="80"/>
      <c r="F7" s="85"/>
      <c r="G7" s="80"/>
      <c r="H7" s="81"/>
    </row>
    <row r="8" spans="1:8" s="13" customFormat="1" ht="13.8" x14ac:dyDescent="0.25">
      <c r="A8" s="40"/>
      <c r="B8" s="39"/>
      <c r="C8" s="39"/>
      <c r="D8" s="39"/>
      <c r="E8" s="39"/>
      <c r="F8" s="39"/>
      <c r="G8" s="39"/>
      <c r="H8" s="41"/>
    </row>
    <row r="9" spans="1:8" s="13" customFormat="1" ht="13.8" x14ac:dyDescent="0.25">
      <c r="A9" s="339" t="s">
        <v>94</v>
      </c>
      <c r="B9" s="340"/>
      <c r="C9" s="340"/>
      <c r="D9" s="340"/>
      <c r="E9" s="340"/>
      <c r="F9" s="340"/>
      <c r="G9" s="340"/>
      <c r="H9" s="341"/>
    </row>
    <row r="10" spans="1:8" s="13" customFormat="1" ht="13.8" x14ac:dyDescent="0.25">
      <c r="A10" s="46"/>
      <c r="B10" s="47"/>
      <c r="C10" s="42"/>
      <c r="D10" s="42"/>
      <c r="E10" s="42"/>
      <c r="F10" s="42"/>
      <c r="G10" s="42"/>
      <c r="H10" s="48"/>
    </row>
    <row r="11" spans="1:8" s="13" customFormat="1" ht="13.8" x14ac:dyDescent="0.25">
      <c r="A11" s="339" t="s">
        <v>88</v>
      </c>
      <c r="B11" s="340"/>
      <c r="C11" s="340"/>
      <c r="D11" s="340"/>
      <c r="E11" s="340"/>
      <c r="F11" s="340"/>
      <c r="G11" s="340"/>
      <c r="H11" s="341"/>
    </row>
    <row r="12" spans="1:8" s="13" customFormat="1" ht="13.8" x14ac:dyDescent="0.25">
      <c r="A12" s="339" t="s">
        <v>89</v>
      </c>
      <c r="B12" s="340"/>
      <c r="C12" s="340"/>
      <c r="D12" s="340"/>
      <c r="E12" s="340"/>
      <c r="F12" s="340"/>
      <c r="G12" s="340"/>
      <c r="H12" s="341"/>
    </row>
    <row r="13" spans="1:8" s="13" customFormat="1" ht="13.8" x14ac:dyDescent="0.25">
      <c r="A13" s="339" t="s">
        <v>90</v>
      </c>
      <c r="B13" s="340"/>
      <c r="C13" s="340"/>
      <c r="D13" s="340"/>
      <c r="E13" s="340"/>
      <c r="F13" s="340"/>
      <c r="G13" s="340"/>
      <c r="H13" s="341"/>
    </row>
    <row r="14" spans="1:8" s="13" customFormat="1" ht="13.8" x14ac:dyDescent="0.25">
      <c r="A14" s="46"/>
      <c r="B14" s="42"/>
      <c r="C14" s="42"/>
      <c r="D14" s="42"/>
      <c r="E14" s="42"/>
      <c r="F14" s="42"/>
      <c r="G14" s="42"/>
      <c r="H14" s="48"/>
    </row>
    <row r="15" spans="1:8" s="13" customFormat="1" ht="13.8" x14ac:dyDescent="0.25">
      <c r="A15" s="339" t="s">
        <v>91</v>
      </c>
      <c r="B15" s="340"/>
      <c r="C15" s="340"/>
      <c r="D15" s="340"/>
      <c r="E15" s="340"/>
      <c r="F15" s="340"/>
      <c r="G15" s="340"/>
      <c r="H15" s="341"/>
    </row>
    <row r="16" spans="1:8" s="13" customFormat="1" ht="13.8" x14ac:dyDescent="0.25">
      <c r="A16" s="339" t="s">
        <v>92</v>
      </c>
      <c r="B16" s="340"/>
      <c r="C16" s="340"/>
      <c r="D16" s="340"/>
      <c r="E16" s="340"/>
      <c r="F16" s="340"/>
      <c r="G16" s="340"/>
      <c r="H16" s="341"/>
    </row>
    <row r="17" spans="1:8" s="13" customFormat="1" ht="13.8" x14ac:dyDescent="0.25">
      <c r="A17" s="339" t="s">
        <v>93</v>
      </c>
      <c r="B17" s="340"/>
      <c r="C17" s="340"/>
      <c r="D17" s="340"/>
      <c r="E17" s="340"/>
      <c r="F17" s="340"/>
      <c r="G17" s="340"/>
      <c r="H17" s="341"/>
    </row>
    <row r="18" spans="1:8" s="13" customFormat="1" ht="14.4" thickBot="1" x14ac:dyDescent="0.3">
      <c r="A18" s="49"/>
      <c r="B18" s="50"/>
      <c r="C18" s="50"/>
      <c r="D18" s="50"/>
      <c r="E18" s="50"/>
      <c r="F18" s="50"/>
      <c r="G18" s="50"/>
      <c r="H18" s="51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</sheetData>
  <mergeCells count="11">
    <mergeCell ref="A1:H3"/>
    <mergeCell ref="A17:H17"/>
    <mergeCell ref="A13:H13"/>
    <mergeCell ref="A4:H4"/>
    <mergeCell ref="A16:H16"/>
    <mergeCell ref="A6:H6"/>
    <mergeCell ref="A9:H9"/>
    <mergeCell ref="A11:H11"/>
    <mergeCell ref="A15:H15"/>
    <mergeCell ref="A12:H12"/>
    <mergeCell ref="A7:B7"/>
  </mergeCells>
  <phoneticPr fontId="23" type="noConversion"/>
  <hyperlinks>
    <hyperlink ref="A9:H9" location="'ISO-IEC 27001 Countries'!A1" display="Countries"/>
    <hyperlink ref="A11:H11" location="'ISO-IEC 27001 Industrial sector'!A1" display="Certificates by industrial sector"/>
    <hyperlink ref="A12:H12" location="'ISO-IEC 27001 Industrial sector'!B48" display="Top five industrial sectors"/>
    <hyperlink ref="A13:H13" location="'ISO-IEC 27001 Sites'!A1" display="Number of sites"/>
    <hyperlink ref="A15:H15" location="'ISO-IEC 27001 Total'!R1C1" display="Certificates - worldwide total - diagram"/>
    <hyperlink ref="A16:H16" location="'ISO-IEC 27001 Regional share'!R1C1" display="Regional share - diagram"/>
    <hyperlink ref="A17:H17" location="'ISO-IEC 27001 Annual growth'!R1C1" display="World annual growth (in %) - diagram"/>
    <hyperlink ref="A6:H6" location="'ISO-IEC 27001 Overview'!A1" display="Overview - tables"/>
    <hyperlink ref="A7" location="'ISO-IEC 27001 All Countries'!A1" display="Number of certificates and sites per country"/>
  </hyperlinks>
  <pageMargins left="0.38" right="0.25" top="0.61" bottom="0.49" header="0.49" footer="0.4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tabColor rgb="FFFF0000"/>
  </sheetPr>
  <dimension ref="A1:N105"/>
  <sheetViews>
    <sheetView showGridLines="0" zoomScale="85" zoomScaleNormal="85" workbookViewId="0">
      <pane xSplit="1" topLeftCell="G1" activePane="topRight" state="frozen"/>
      <selection activeCell="A4" sqref="A4"/>
      <selection pane="topRight" activeCell="J47" sqref="J47"/>
    </sheetView>
  </sheetViews>
  <sheetFormatPr defaultColWidth="32" defaultRowHeight="12.6" x14ac:dyDescent="0.2"/>
  <cols>
    <col min="1" max="1" width="32" style="2"/>
    <col min="2" max="6" width="32" style="2" customWidth="1"/>
    <col min="7" max="7" width="26.33203125" style="2" customWidth="1"/>
    <col min="8" max="8" width="23.88671875" style="2" customWidth="1"/>
    <col min="9" max="16384" width="32" style="2"/>
  </cols>
  <sheetData>
    <row r="1" spans="1:12" s="1" customFormat="1" ht="43.5" customHeight="1" thickBot="1" x14ac:dyDescent="0.3">
      <c r="A1" s="347" t="s">
        <v>440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s="1" customFormat="1" ht="12" customHeight="1" x14ac:dyDescent="0.25">
      <c r="A2" s="349" t="s">
        <v>441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</row>
    <row r="3" spans="1:12" ht="20.100000000000001" customHeight="1" thickBot="1" x14ac:dyDescent="0.25">
      <c r="A3" s="349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</row>
    <row r="4" spans="1:12" s="3" customFormat="1" ht="24.75" customHeight="1" thickTop="1" x14ac:dyDescent="0.3">
      <c r="A4" s="264" t="s">
        <v>0</v>
      </c>
      <c r="B4" s="265">
        <v>2006</v>
      </c>
      <c r="C4" s="265">
        <v>2007</v>
      </c>
      <c r="D4" s="265">
        <v>2008</v>
      </c>
      <c r="E4" s="265">
        <v>2009</v>
      </c>
      <c r="F4" s="265">
        <v>2010</v>
      </c>
      <c r="G4" s="265">
        <v>2011</v>
      </c>
      <c r="H4" s="265">
        <v>2012</v>
      </c>
      <c r="I4" s="265">
        <v>2013</v>
      </c>
      <c r="J4" s="265">
        <v>2014</v>
      </c>
      <c r="K4" s="267">
        <v>2015</v>
      </c>
      <c r="L4" s="267">
        <v>2016</v>
      </c>
    </row>
    <row r="5" spans="1:12" s="4" customFormat="1" ht="24.75" customHeight="1" thickBot="1" x14ac:dyDescent="0.3">
      <c r="A5" s="268" t="s">
        <v>1</v>
      </c>
      <c r="B5" s="246">
        <f t="shared" ref="B5:J5" si="0">SUM(B6:B12)</f>
        <v>5797</v>
      </c>
      <c r="C5" s="246">
        <f t="shared" si="0"/>
        <v>7732</v>
      </c>
      <c r="D5" s="246">
        <f t="shared" si="0"/>
        <v>9246</v>
      </c>
      <c r="E5" s="246">
        <f t="shared" si="0"/>
        <v>12935</v>
      </c>
      <c r="F5" s="246">
        <f t="shared" si="0"/>
        <v>15626</v>
      </c>
      <c r="G5" s="246">
        <f t="shared" si="0"/>
        <v>17355</v>
      </c>
      <c r="H5" s="246">
        <f t="shared" si="0"/>
        <v>19620</v>
      </c>
      <c r="I5" s="246">
        <f t="shared" si="0"/>
        <v>21604</v>
      </c>
      <c r="J5" s="246">
        <f t="shared" si="0"/>
        <v>23005</v>
      </c>
      <c r="K5" s="273">
        <f t="shared" ref="K5:L5" si="1">SUM(K6:K12)</f>
        <v>27536</v>
      </c>
      <c r="L5" s="273">
        <f t="shared" si="1"/>
        <v>33290</v>
      </c>
    </row>
    <row r="6" spans="1:12" s="4" customFormat="1" ht="13.8" x14ac:dyDescent="0.25">
      <c r="A6" s="258" t="s">
        <v>95</v>
      </c>
      <c r="B6" s="5">
        <v>6</v>
      </c>
      <c r="C6" s="5">
        <v>10</v>
      </c>
      <c r="D6" s="5">
        <v>16</v>
      </c>
      <c r="E6" s="5">
        <v>47</v>
      </c>
      <c r="F6" s="5">
        <v>46</v>
      </c>
      <c r="G6" s="5">
        <v>40</v>
      </c>
      <c r="H6" s="5">
        <v>64</v>
      </c>
      <c r="I6" s="5">
        <f>'ISO-IEC 27001 Countries'!I5</f>
        <v>99</v>
      </c>
      <c r="J6" s="5">
        <f>'ISO-IEC 27001 Countries'!J5</f>
        <v>79</v>
      </c>
      <c r="K6" s="259">
        <f>'ISO-IEC 27001 Countries'!K5</f>
        <v>129</v>
      </c>
      <c r="L6" s="259">
        <f>'ISO-IEC 27001 Countries'!L5</f>
        <v>224</v>
      </c>
    </row>
    <row r="7" spans="1:12" s="4" customFormat="1" ht="15.75" customHeight="1" x14ac:dyDescent="0.25">
      <c r="A7" s="247" t="s">
        <v>2</v>
      </c>
      <c r="B7" s="7">
        <v>18</v>
      </c>
      <c r="C7" s="7">
        <v>38</v>
      </c>
      <c r="D7" s="7">
        <v>72</v>
      </c>
      <c r="E7" s="7">
        <v>100</v>
      </c>
      <c r="F7" s="7">
        <v>117</v>
      </c>
      <c r="G7" s="7">
        <v>150</v>
      </c>
      <c r="H7" s="7">
        <v>203</v>
      </c>
      <c r="I7" s="7">
        <f>'ISO-IEC 27001 Countries'!I43</f>
        <v>272</v>
      </c>
      <c r="J7" s="7">
        <f>'ISO-IEC 27001 Countries'!J43</f>
        <v>273</v>
      </c>
      <c r="K7" s="260">
        <f>'ISO-IEC 27001 Countries'!K43</f>
        <v>347</v>
      </c>
      <c r="L7" s="260">
        <f>'ISO-IEC 27001 Countries'!L43</f>
        <v>564</v>
      </c>
    </row>
    <row r="8" spans="1:12" s="4" customFormat="1" ht="13.8" x14ac:dyDescent="0.25">
      <c r="A8" s="247" t="s">
        <v>3</v>
      </c>
      <c r="B8" s="7">
        <v>79</v>
      </c>
      <c r="C8" s="7">
        <v>112</v>
      </c>
      <c r="D8" s="7">
        <v>212</v>
      </c>
      <c r="E8" s="7">
        <v>322</v>
      </c>
      <c r="F8" s="7">
        <v>329</v>
      </c>
      <c r="G8" s="7">
        <v>435</v>
      </c>
      <c r="H8" s="7">
        <v>552</v>
      </c>
      <c r="I8" s="7">
        <f>'ISO-IEC 27001 Countries'!I72</f>
        <v>712</v>
      </c>
      <c r="J8" s="7">
        <f>'ISO-IEC 27001 Countries'!J72</f>
        <v>814</v>
      </c>
      <c r="K8" s="260">
        <f>'ISO-IEC 27001 Countries'!K72</f>
        <v>1445</v>
      </c>
      <c r="L8" s="260">
        <f>'ISO-IEC 27001 Countries'!L72</f>
        <v>1469</v>
      </c>
    </row>
    <row r="9" spans="1:12" s="4" customFormat="1" ht="15.75" customHeight="1" x14ac:dyDescent="0.25">
      <c r="A9" s="248" t="s">
        <v>4</v>
      </c>
      <c r="B9" s="6">
        <v>1064</v>
      </c>
      <c r="C9" s="6">
        <v>1432</v>
      </c>
      <c r="D9" s="6">
        <v>2172</v>
      </c>
      <c r="E9" s="6">
        <v>3563</v>
      </c>
      <c r="F9" s="6">
        <v>4800</v>
      </c>
      <c r="G9" s="6">
        <v>5289</v>
      </c>
      <c r="H9" s="6">
        <v>6379</v>
      </c>
      <c r="I9" s="6">
        <f>'ISO-IEC 27001 Countries'!V5</f>
        <v>7952</v>
      </c>
      <c r="J9" s="6">
        <f>'ISO-IEC 27001 Countries'!W5</f>
        <v>8663</v>
      </c>
      <c r="K9" s="261">
        <f>'ISO-IEC 27001 Countries'!X5</f>
        <v>10446</v>
      </c>
      <c r="L9" s="261">
        <f>'ISO-IEC 27001 Countries'!Y5</f>
        <v>12532</v>
      </c>
    </row>
    <row r="10" spans="1:12" s="4" customFormat="1" ht="15.75" customHeight="1" x14ac:dyDescent="0.25">
      <c r="A10" s="248" t="s">
        <v>97</v>
      </c>
      <c r="B10" s="6">
        <v>4210</v>
      </c>
      <c r="C10" s="6">
        <v>5550</v>
      </c>
      <c r="D10" s="6">
        <v>5807</v>
      </c>
      <c r="E10" s="6">
        <v>7394</v>
      </c>
      <c r="F10" s="6">
        <v>8788</v>
      </c>
      <c r="G10" s="6">
        <v>9665</v>
      </c>
      <c r="H10" s="6">
        <v>10422</v>
      </c>
      <c r="I10" s="6">
        <f>'ISO-IEC 27001 Countries'!I80</f>
        <v>10116</v>
      </c>
      <c r="J10" s="6">
        <f>'ISO-IEC 27001 Countries'!J80</f>
        <v>10414</v>
      </c>
      <c r="K10" s="261">
        <f>'ISO-IEC 27001 Countries'!K80</f>
        <v>11994</v>
      </c>
      <c r="L10" s="261">
        <f>'ISO-IEC 27001 Countries'!L80</f>
        <v>14704</v>
      </c>
    </row>
    <row r="11" spans="1:12" s="4" customFormat="1" ht="15.75" customHeight="1" x14ac:dyDescent="0.25">
      <c r="A11" s="248" t="s">
        <v>96</v>
      </c>
      <c r="B11" s="6">
        <v>383</v>
      </c>
      <c r="C11" s="6">
        <v>519</v>
      </c>
      <c r="D11" s="6">
        <v>839</v>
      </c>
      <c r="E11" s="6">
        <v>1303</v>
      </c>
      <c r="F11" s="6">
        <v>1328</v>
      </c>
      <c r="G11" s="6">
        <v>1497</v>
      </c>
      <c r="H11" s="6">
        <v>1668</v>
      </c>
      <c r="I11" s="6">
        <f>'ISO-IEC 27001 Countries'!V57</f>
        <v>2002</v>
      </c>
      <c r="J11" s="6">
        <f>'ISO-IEC 27001 Countries'!W57</f>
        <v>2251</v>
      </c>
      <c r="K11" s="261">
        <f>'ISO-IEC 27001 Countries'!X57</f>
        <v>2569</v>
      </c>
      <c r="L11" s="261">
        <f>'ISO-IEC 27001 Countries'!Y57</f>
        <v>2987</v>
      </c>
    </row>
    <row r="12" spans="1:12" s="4" customFormat="1" ht="15.75" customHeight="1" thickBot="1" x14ac:dyDescent="0.3">
      <c r="A12" s="262" t="s">
        <v>98</v>
      </c>
      <c r="B12" s="8">
        <v>37</v>
      </c>
      <c r="C12" s="8">
        <v>71</v>
      </c>
      <c r="D12" s="8">
        <v>128</v>
      </c>
      <c r="E12" s="8">
        <v>206</v>
      </c>
      <c r="F12" s="8">
        <v>218</v>
      </c>
      <c r="G12" s="8">
        <v>279</v>
      </c>
      <c r="H12" s="8">
        <v>332</v>
      </c>
      <c r="I12" s="281">
        <f>'ISO-IEC 27001 Countries'!V71</f>
        <v>451</v>
      </c>
      <c r="J12" s="281">
        <f>'ISO-IEC 27001 Countries'!W71</f>
        <v>511</v>
      </c>
      <c r="K12" s="282">
        <f>'ISO-IEC 27001 Countries'!X71</f>
        <v>606</v>
      </c>
      <c r="L12" s="282">
        <f>'ISO-IEC 27001 Countries'!Y71</f>
        <v>810</v>
      </c>
    </row>
    <row r="13" spans="1:12" x14ac:dyDescent="0.2">
      <c r="I13" s="19"/>
    </row>
    <row r="14" spans="1:12" ht="12" customHeight="1" x14ac:dyDescent="0.2">
      <c r="A14" s="9"/>
      <c r="B14" s="10"/>
      <c r="C14" s="10"/>
      <c r="D14" s="10"/>
      <c r="E14" s="10"/>
      <c r="F14" s="10"/>
      <c r="G14" s="10"/>
      <c r="H14" s="10"/>
      <c r="I14" s="10"/>
    </row>
    <row r="15" spans="1:12" ht="12.75" customHeight="1" x14ac:dyDescent="0.2">
      <c r="A15" s="349" t="s">
        <v>5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</row>
    <row r="16" spans="1:12" ht="20.100000000000001" customHeight="1" thickBot="1" x14ac:dyDescent="0.25">
      <c r="A16" s="349"/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</row>
    <row r="17" spans="1:12" s="11" customFormat="1" ht="24" customHeight="1" thickTop="1" x14ac:dyDescent="0.3">
      <c r="A17" s="264" t="s">
        <v>0</v>
      </c>
      <c r="B17" s="265">
        <v>2006</v>
      </c>
      <c r="C17" s="265">
        <v>2007</v>
      </c>
      <c r="D17" s="265">
        <v>2008</v>
      </c>
      <c r="E17" s="265">
        <v>2009</v>
      </c>
      <c r="F17" s="265">
        <v>2010</v>
      </c>
      <c r="G17" s="265">
        <v>2011</v>
      </c>
      <c r="H17" s="265">
        <v>2012</v>
      </c>
      <c r="I17" s="265">
        <v>2013</v>
      </c>
      <c r="J17" s="265">
        <v>2014</v>
      </c>
      <c r="K17" s="267">
        <v>2015</v>
      </c>
      <c r="L17" s="267">
        <v>2016</v>
      </c>
    </row>
    <row r="18" spans="1:12" s="4" customFormat="1" ht="24" customHeight="1" thickBot="1" x14ac:dyDescent="0.3">
      <c r="A18" s="268" t="s">
        <v>1</v>
      </c>
      <c r="B18" s="249">
        <v>1</v>
      </c>
      <c r="C18" s="249">
        <v>1</v>
      </c>
      <c r="D18" s="249">
        <v>1</v>
      </c>
      <c r="E18" s="249">
        <v>1</v>
      </c>
      <c r="F18" s="249">
        <v>1</v>
      </c>
      <c r="G18" s="249">
        <v>1</v>
      </c>
      <c r="H18" s="249">
        <v>1</v>
      </c>
      <c r="I18" s="249">
        <v>1</v>
      </c>
      <c r="J18" s="249">
        <v>1</v>
      </c>
      <c r="K18" s="269">
        <v>1</v>
      </c>
      <c r="L18" s="269">
        <v>1</v>
      </c>
    </row>
    <row r="19" spans="1:12" s="4" customFormat="1" ht="13.8" x14ac:dyDescent="0.25">
      <c r="A19" s="258" t="s">
        <v>95</v>
      </c>
      <c r="B19" s="276">
        <f t="shared" ref="B19:H19" si="2">B6/B$5</f>
        <v>1.0350181128169743E-3</v>
      </c>
      <c r="C19" s="276">
        <f t="shared" si="2"/>
        <v>1.2933264355923435E-3</v>
      </c>
      <c r="D19" s="276">
        <f t="shared" si="2"/>
        <v>1.7304780445598098E-3</v>
      </c>
      <c r="E19" s="276">
        <f t="shared" si="2"/>
        <v>3.6335523772709701E-3</v>
      </c>
      <c r="F19" s="276">
        <f t="shared" si="2"/>
        <v>2.9438115960578521E-3</v>
      </c>
      <c r="G19" s="276">
        <v>2.2845393797475584E-3</v>
      </c>
      <c r="H19" s="276">
        <f t="shared" si="2"/>
        <v>3.2619775739041795E-3</v>
      </c>
      <c r="I19" s="276">
        <f t="shared" ref="I19:J25" si="3">I6/I$5</f>
        <v>4.5824847250509164E-3</v>
      </c>
      <c r="J19" s="276">
        <f t="shared" si="3"/>
        <v>3.434036079113236E-3</v>
      </c>
      <c r="K19" s="277">
        <f t="shared" ref="K19:L19" si="4">K6/K$5</f>
        <v>4.6847762928529926E-3</v>
      </c>
      <c r="L19" s="277">
        <f t="shared" si="4"/>
        <v>6.7287473715830579E-3</v>
      </c>
    </row>
    <row r="20" spans="1:12" s="4" customFormat="1" ht="15.75" customHeight="1" x14ac:dyDescent="0.25">
      <c r="A20" s="247" t="s">
        <v>2</v>
      </c>
      <c r="B20" s="250">
        <f t="shared" ref="B20:C25" si="5">B7/B$5</f>
        <v>3.105054338450923E-3</v>
      </c>
      <c r="C20" s="250">
        <f t="shared" si="5"/>
        <v>4.9146404552509052E-3</v>
      </c>
      <c r="D20" s="250">
        <f t="shared" ref="D20:H25" si="6">D7/D$5</f>
        <v>7.7871512005191438E-3</v>
      </c>
      <c r="E20" s="250">
        <f t="shared" si="6"/>
        <v>7.7309625048318517E-3</v>
      </c>
      <c r="F20" s="250">
        <f t="shared" si="6"/>
        <v>7.4875207986688855E-3</v>
      </c>
      <c r="G20" s="250">
        <v>8.5670226740533432E-3</v>
      </c>
      <c r="H20" s="250">
        <f t="shared" si="6"/>
        <v>1.0346585117227318E-2</v>
      </c>
      <c r="I20" s="250">
        <f t="shared" si="3"/>
        <v>1.2590261062766155E-2</v>
      </c>
      <c r="J20" s="250">
        <f t="shared" si="3"/>
        <v>1.1866985437948271E-2</v>
      </c>
      <c r="K20" s="278">
        <f t="shared" ref="K20:L20" si="7">K7/K$5</f>
        <v>1.2601685066821616E-2</v>
      </c>
      <c r="L20" s="278">
        <f t="shared" si="7"/>
        <v>1.6942024632021629E-2</v>
      </c>
    </row>
    <row r="21" spans="1:12" s="4" customFormat="1" ht="13.8" x14ac:dyDescent="0.25">
      <c r="A21" s="247" t="s">
        <v>3</v>
      </c>
      <c r="B21" s="250">
        <f t="shared" si="5"/>
        <v>1.3627738485423495E-2</v>
      </c>
      <c r="C21" s="250">
        <f t="shared" si="5"/>
        <v>1.4485256078634247E-2</v>
      </c>
      <c r="D21" s="250">
        <f t="shared" si="6"/>
        <v>2.2928834090417478E-2</v>
      </c>
      <c r="E21" s="250">
        <f t="shared" si="6"/>
        <v>2.4893699265558563E-2</v>
      </c>
      <c r="F21" s="250">
        <f t="shared" si="6"/>
        <v>2.1054652502239857E-2</v>
      </c>
      <c r="G21" s="250">
        <v>2.4730138785767318E-2</v>
      </c>
      <c r="H21" s="250">
        <f t="shared" si="6"/>
        <v>2.8134556574923548E-2</v>
      </c>
      <c r="I21" s="250">
        <f t="shared" si="3"/>
        <v>3.2956859840770229E-2</v>
      </c>
      <c r="J21" s="250">
        <f t="shared" si="3"/>
        <v>3.5383612258204737E-2</v>
      </c>
      <c r="K21" s="278">
        <f t="shared" ref="K21:L21" si="8">K8/K$5</f>
        <v>5.2476757699012201E-2</v>
      </c>
      <c r="L21" s="278">
        <f t="shared" si="8"/>
        <v>4.4127365575247823E-2</v>
      </c>
    </row>
    <row r="22" spans="1:12" s="4" customFormat="1" ht="15.75" customHeight="1" x14ac:dyDescent="0.25">
      <c r="A22" s="248" t="s">
        <v>4</v>
      </c>
      <c r="B22" s="250">
        <f t="shared" si="5"/>
        <v>0.1835432120062101</v>
      </c>
      <c r="C22" s="250">
        <f t="shared" si="5"/>
        <v>0.18520434557682358</v>
      </c>
      <c r="D22" s="250">
        <f t="shared" si="6"/>
        <v>0.23491239454899415</v>
      </c>
      <c r="E22" s="250">
        <f t="shared" si="6"/>
        <v>0.27545419404715887</v>
      </c>
      <c r="F22" s="250">
        <f t="shared" si="6"/>
        <v>0.30718034045821069</v>
      </c>
      <c r="G22" s="250">
        <v>0.31104003655263007</v>
      </c>
      <c r="H22" s="250">
        <f t="shared" si="6"/>
        <v>0.32512742099898062</v>
      </c>
      <c r="I22" s="250">
        <f t="shared" si="3"/>
        <v>0.36807998518792817</v>
      </c>
      <c r="J22" s="250">
        <f t="shared" si="3"/>
        <v>0.37657031080199954</v>
      </c>
      <c r="K22" s="278">
        <f t="shared" ref="K22:L22" si="9">K9/K$5</f>
        <v>0.37935793143521207</v>
      </c>
      <c r="L22" s="278">
        <f t="shared" si="9"/>
        <v>0.37644938419945928</v>
      </c>
    </row>
    <row r="23" spans="1:12" s="4" customFormat="1" ht="15.75" customHeight="1" x14ac:dyDescent="0.25">
      <c r="A23" s="248" t="s">
        <v>97</v>
      </c>
      <c r="B23" s="250">
        <f t="shared" si="5"/>
        <v>0.72623770915991026</v>
      </c>
      <c r="C23" s="250">
        <f t="shared" si="5"/>
        <v>0.71779617175375066</v>
      </c>
      <c r="D23" s="250">
        <f t="shared" si="6"/>
        <v>0.62805537529742594</v>
      </c>
      <c r="E23" s="250">
        <f t="shared" si="6"/>
        <v>0.57162736760726707</v>
      </c>
      <c r="F23" s="250">
        <f t="shared" si="6"/>
        <v>0.56239600665557399</v>
      </c>
      <c r="G23" s="250">
        <v>0.55194471414701007</v>
      </c>
      <c r="H23" s="250">
        <f t="shared" si="6"/>
        <v>0.53119266055045866</v>
      </c>
      <c r="I23" s="250">
        <f t="shared" si="3"/>
        <v>0.46824662099611181</v>
      </c>
      <c r="J23" s="250">
        <f t="shared" si="3"/>
        <v>0.45268419908715496</v>
      </c>
      <c r="K23" s="278">
        <f t="shared" ref="K23:L23" si="10">K10/K$5</f>
        <v>0.43557524694944799</v>
      </c>
      <c r="L23" s="278">
        <f t="shared" si="10"/>
        <v>0.44169420246320218</v>
      </c>
    </row>
    <row r="24" spans="1:12" s="4" customFormat="1" ht="15.75" customHeight="1" x14ac:dyDescent="0.25">
      <c r="A24" s="248" t="s">
        <v>96</v>
      </c>
      <c r="B24" s="250">
        <f t="shared" si="5"/>
        <v>6.6068656201483528E-2</v>
      </c>
      <c r="C24" s="250">
        <f t="shared" si="5"/>
        <v>6.7123642007242634E-2</v>
      </c>
      <c r="D24" s="250">
        <f t="shared" si="6"/>
        <v>9.0741942461605024E-2</v>
      </c>
      <c r="E24" s="250">
        <f t="shared" si="6"/>
        <v>0.10073444143795902</v>
      </c>
      <c r="F24" s="250">
        <f t="shared" si="6"/>
        <v>8.4986560860104948E-2</v>
      </c>
      <c r="G24" s="250">
        <v>8.5498886287052378E-2</v>
      </c>
      <c r="H24" s="250">
        <f t="shared" si="6"/>
        <v>8.5015290519877676E-2</v>
      </c>
      <c r="I24" s="250">
        <f t="shared" si="3"/>
        <v>9.2668024439918534E-2</v>
      </c>
      <c r="J24" s="250">
        <f t="shared" si="3"/>
        <v>9.7848293849163229E-2</v>
      </c>
      <c r="K24" s="278">
        <f t="shared" ref="K24:L24" si="11">K11/K$5</f>
        <v>9.3296048808832077E-2</v>
      </c>
      <c r="L24" s="278">
        <f t="shared" si="11"/>
        <v>8.9726644638029443E-2</v>
      </c>
    </row>
    <row r="25" spans="1:12" s="4" customFormat="1" ht="15.75" customHeight="1" thickBot="1" x14ac:dyDescent="0.3">
      <c r="A25" s="262" t="s">
        <v>98</v>
      </c>
      <c r="B25" s="279">
        <f t="shared" si="5"/>
        <v>6.3826116957046751E-3</v>
      </c>
      <c r="C25" s="279">
        <f t="shared" si="5"/>
        <v>9.1826176927056382E-3</v>
      </c>
      <c r="D25" s="279">
        <f t="shared" si="6"/>
        <v>1.3843824356478478E-2</v>
      </c>
      <c r="E25" s="279">
        <f t="shared" si="6"/>
        <v>1.5925782759953613E-2</v>
      </c>
      <c r="F25" s="279">
        <f t="shared" si="6"/>
        <v>1.3951107129143735E-2</v>
      </c>
      <c r="G25" s="279">
        <v>1.593466217373922E-2</v>
      </c>
      <c r="H25" s="279">
        <f t="shared" si="6"/>
        <v>1.6921508664627931E-2</v>
      </c>
      <c r="I25" s="279">
        <f t="shared" si="3"/>
        <v>2.0875763747454174E-2</v>
      </c>
      <c r="J25" s="279">
        <f t="shared" si="3"/>
        <v>2.2212562486415996E-2</v>
      </c>
      <c r="K25" s="280">
        <f t="shared" ref="K25:L25" si="12">K12/K$5</f>
        <v>2.2007553747821033E-2</v>
      </c>
      <c r="L25" s="280">
        <f t="shared" si="12"/>
        <v>2.4331631120456592E-2</v>
      </c>
    </row>
    <row r="26" spans="1:12" x14ac:dyDescent="0.2">
      <c r="I26" s="19"/>
    </row>
    <row r="27" spans="1:12" ht="12" customHeight="1" x14ac:dyDescent="0.2">
      <c r="A27" s="9"/>
      <c r="B27" s="10"/>
      <c r="C27" s="10"/>
      <c r="D27" s="10"/>
      <c r="E27" s="10"/>
      <c r="F27" s="10"/>
      <c r="G27" s="10"/>
      <c r="H27" s="10"/>
      <c r="I27" s="10"/>
    </row>
    <row r="28" spans="1:12" ht="12.75" customHeight="1" x14ac:dyDescent="0.2">
      <c r="A28" s="349" t="s">
        <v>6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</row>
    <row r="29" spans="1:12" ht="20.100000000000001" customHeight="1" thickBot="1" x14ac:dyDescent="0.25">
      <c r="A29" s="349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</row>
    <row r="30" spans="1:12" s="11" customFormat="1" ht="24" customHeight="1" thickTop="1" x14ac:dyDescent="0.3">
      <c r="A30" s="264" t="s">
        <v>0</v>
      </c>
      <c r="B30" s="265"/>
      <c r="C30" s="265">
        <v>2007</v>
      </c>
      <c r="D30" s="265">
        <v>2008</v>
      </c>
      <c r="E30" s="265">
        <v>2009</v>
      </c>
      <c r="F30" s="265">
        <v>2010</v>
      </c>
      <c r="G30" s="265">
        <v>2011</v>
      </c>
      <c r="H30" s="265">
        <v>2012</v>
      </c>
      <c r="I30" s="265">
        <v>2013</v>
      </c>
      <c r="J30" s="265">
        <v>2014</v>
      </c>
      <c r="K30" s="267">
        <v>2015</v>
      </c>
      <c r="L30" s="267">
        <v>2016</v>
      </c>
    </row>
    <row r="31" spans="1:12" s="4" customFormat="1" ht="24" customHeight="1" thickBot="1" x14ac:dyDescent="0.3">
      <c r="A31" s="268" t="s">
        <v>1</v>
      </c>
      <c r="B31" s="246"/>
      <c r="C31" s="246">
        <f>C5-B5</f>
        <v>1935</v>
      </c>
      <c r="D31" s="246">
        <f>D5-C5</f>
        <v>1514</v>
      </c>
      <c r="E31" s="246">
        <f>E5-D5</f>
        <v>3689</v>
      </c>
      <c r="F31" s="246">
        <f>F5-E5</f>
        <v>2691</v>
      </c>
      <c r="G31" s="246">
        <v>1883</v>
      </c>
      <c r="H31" s="246">
        <f t="shared" ref="H31:K38" si="13">H5-G5</f>
        <v>2265</v>
      </c>
      <c r="I31" s="246">
        <f t="shared" si="13"/>
        <v>1984</v>
      </c>
      <c r="J31" s="246">
        <f t="shared" si="13"/>
        <v>1401</v>
      </c>
      <c r="K31" s="246">
        <f t="shared" ref="K31" si="14">K5-J5</f>
        <v>4531</v>
      </c>
      <c r="L31" s="246">
        <f t="shared" ref="L31" si="15">L5-K5</f>
        <v>5754</v>
      </c>
    </row>
    <row r="32" spans="1:12" s="4" customFormat="1" ht="15.75" customHeight="1" x14ac:dyDescent="0.25">
      <c r="A32" s="351" t="s">
        <v>95</v>
      </c>
      <c r="B32" s="351"/>
      <c r="C32" s="274">
        <f t="shared" ref="C32:F38" si="16">C6-B6</f>
        <v>4</v>
      </c>
      <c r="D32" s="274">
        <f t="shared" si="16"/>
        <v>6</v>
      </c>
      <c r="E32" s="274">
        <f t="shared" si="16"/>
        <v>31</v>
      </c>
      <c r="F32" s="274">
        <f t="shared" si="16"/>
        <v>-1</v>
      </c>
      <c r="G32" s="274">
        <v>-6</v>
      </c>
      <c r="H32" s="274">
        <f t="shared" si="13"/>
        <v>24</v>
      </c>
      <c r="I32" s="274">
        <f t="shared" si="13"/>
        <v>35</v>
      </c>
      <c r="J32" s="274">
        <f t="shared" si="13"/>
        <v>-20</v>
      </c>
      <c r="K32" s="274">
        <f t="shared" si="13"/>
        <v>50</v>
      </c>
      <c r="L32" s="327">
        <f>L6-K6</f>
        <v>95</v>
      </c>
    </row>
    <row r="33" spans="1:14" s="4" customFormat="1" ht="15.75" customHeight="1" x14ac:dyDescent="0.25">
      <c r="A33" s="247" t="s">
        <v>2</v>
      </c>
      <c r="B33" s="7"/>
      <c r="C33" s="251">
        <f t="shared" si="16"/>
        <v>20</v>
      </c>
      <c r="D33" s="251">
        <f t="shared" si="16"/>
        <v>34</v>
      </c>
      <c r="E33" s="251">
        <f t="shared" si="16"/>
        <v>28</v>
      </c>
      <c r="F33" s="251">
        <f t="shared" si="16"/>
        <v>17</v>
      </c>
      <c r="G33" s="251">
        <v>33</v>
      </c>
      <c r="H33" s="251">
        <f t="shared" ref="H33:J38" si="17">H7-G7</f>
        <v>53</v>
      </c>
      <c r="I33" s="251">
        <f t="shared" si="17"/>
        <v>69</v>
      </c>
      <c r="J33" s="251">
        <f t="shared" si="17"/>
        <v>1</v>
      </c>
      <c r="K33" s="251">
        <f t="shared" si="13"/>
        <v>74</v>
      </c>
      <c r="L33" s="328">
        <f t="shared" ref="L33:L38" si="18">L7-K7</f>
        <v>217</v>
      </c>
    </row>
    <row r="34" spans="1:14" s="4" customFormat="1" ht="13.8" x14ac:dyDescent="0.25">
      <c r="A34" s="247" t="s">
        <v>3</v>
      </c>
      <c r="B34" s="7"/>
      <c r="C34" s="251">
        <f t="shared" si="16"/>
        <v>33</v>
      </c>
      <c r="D34" s="251">
        <f t="shared" si="16"/>
        <v>100</v>
      </c>
      <c r="E34" s="251">
        <f t="shared" si="16"/>
        <v>110</v>
      </c>
      <c r="F34" s="251">
        <f t="shared" si="16"/>
        <v>7</v>
      </c>
      <c r="G34" s="251">
        <v>104</v>
      </c>
      <c r="H34" s="251">
        <f t="shared" si="17"/>
        <v>117</v>
      </c>
      <c r="I34" s="251">
        <f t="shared" si="17"/>
        <v>160</v>
      </c>
      <c r="J34" s="251">
        <f t="shared" si="17"/>
        <v>102</v>
      </c>
      <c r="K34" s="251">
        <f t="shared" si="13"/>
        <v>631</v>
      </c>
      <c r="L34" s="328">
        <f t="shared" si="18"/>
        <v>24</v>
      </c>
    </row>
    <row r="35" spans="1:14" s="4" customFormat="1" ht="15.75" customHeight="1" x14ac:dyDescent="0.25">
      <c r="A35" s="248" t="s">
        <v>4</v>
      </c>
      <c r="B35" s="7"/>
      <c r="C35" s="251">
        <f t="shared" si="16"/>
        <v>368</v>
      </c>
      <c r="D35" s="251">
        <f t="shared" si="16"/>
        <v>740</v>
      </c>
      <c r="E35" s="251">
        <f t="shared" si="16"/>
        <v>1391</v>
      </c>
      <c r="F35" s="251">
        <f t="shared" si="16"/>
        <v>1237</v>
      </c>
      <c r="G35" s="251">
        <v>646</v>
      </c>
      <c r="H35" s="251">
        <f t="shared" si="17"/>
        <v>1090</v>
      </c>
      <c r="I35" s="251">
        <f t="shared" si="17"/>
        <v>1573</v>
      </c>
      <c r="J35" s="251">
        <f t="shared" si="17"/>
        <v>711</v>
      </c>
      <c r="K35" s="251">
        <f t="shared" si="13"/>
        <v>1783</v>
      </c>
      <c r="L35" s="328">
        <f t="shared" si="18"/>
        <v>2086</v>
      </c>
    </row>
    <row r="36" spans="1:14" s="4" customFormat="1" ht="15.75" customHeight="1" x14ac:dyDescent="0.25">
      <c r="A36" s="248" t="s">
        <v>97</v>
      </c>
      <c r="B36" s="7"/>
      <c r="C36" s="251">
        <f t="shared" si="16"/>
        <v>1340</v>
      </c>
      <c r="D36" s="251">
        <f t="shared" si="16"/>
        <v>257</v>
      </c>
      <c r="E36" s="251">
        <f t="shared" si="16"/>
        <v>1587</v>
      </c>
      <c r="F36" s="251">
        <f t="shared" si="16"/>
        <v>1394</v>
      </c>
      <c r="G36" s="251">
        <v>876</v>
      </c>
      <c r="H36" s="251">
        <f t="shared" si="17"/>
        <v>757</v>
      </c>
      <c r="I36" s="251">
        <f t="shared" si="17"/>
        <v>-306</v>
      </c>
      <c r="J36" s="251">
        <f t="shared" si="17"/>
        <v>298</v>
      </c>
      <c r="K36" s="251">
        <f t="shared" si="13"/>
        <v>1580</v>
      </c>
      <c r="L36" s="328">
        <f t="shared" si="18"/>
        <v>2710</v>
      </c>
    </row>
    <row r="37" spans="1:14" s="4" customFormat="1" ht="15.75" customHeight="1" x14ac:dyDescent="0.25">
      <c r="A37" s="248" t="s">
        <v>96</v>
      </c>
      <c r="B37" s="7"/>
      <c r="C37" s="251">
        <f t="shared" si="16"/>
        <v>136</v>
      </c>
      <c r="D37" s="251">
        <f t="shared" si="16"/>
        <v>320</v>
      </c>
      <c r="E37" s="251">
        <f t="shared" si="16"/>
        <v>464</v>
      </c>
      <c r="F37" s="251">
        <f t="shared" si="16"/>
        <v>25</v>
      </c>
      <c r="G37" s="251">
        <v>169</v>
      </c>
      <c r="H37" s="251">
        <f t="shared" si="17"/>
        <v>171</v>
      </c>
      <c r="I37" s="251">
        <f t="shared" si="17"/>
        <v>334</v>
      </c>
      <c r="J37" s="251">
        <f t="shared" si="17"/>
        <v>249</v>
      </c>
      <c r="K37" s="251">
        <f t="shared" si="13"/>
        <v>318</v>
      </c>
      <c r="L37" s="328">
        <f t="shared" si="18"/>
        <v>418</v>
      </c>
    </row>
    <row r="38" spans="1:14" s="4" customFormat="1" ht="15.75" customHeight="1" thickBot="1" x14ac:dyDescent="0.3">
      <c r="A38" s="262" t="s">
        <v>98</v>
      </c>
      <c r="B38" s="8"/>
      <c r="C38" s="275">
        <f t="shared" si="16"/>
        <v>34</v>
      </c>
      <c r="D38" s="275">
        <f t="shared" si="16"/>
        <v>57</v>
      </c>
      <c r="E38" s="275">
        <f t="shared" si="16"/>
        <v>78</v>
      </c>
      <c r="F38" s="275">
        <f t="shared" si="16"/>
        <v>12</v>
      </c>
      <c r="G38" s="275">
        <v>61</v>
      </c>
      <c r="H38" s="275">
        <f t="shared" si="17"/>
        <v>53</v>
      </c>
      <c r="I38" s="275">
        <f t="shared" si="17"/>
        <v>119</v>
      </c>
      <c r="J38" s="275">
        <f t="shared" si="17"/>
        <v>60</v>
      </c>
      <c r="K38" s="275">
        <f t="shared" si="13"/>
        <v>95</v>
      </c>
      <c r="L38" s="329">
        <f t="shared" si="18"/>
        <v>204</v>
      </c>
    </row>
    <row r="39" spans="1:14" x14ac:dyDescent="0.2">
      <c r="I39" s="19"/>
    </row>
    <row r="40" spans="1:14" ht="12" customHeight="1" x14ac:dyDescent="0.2">
      <c r="A40" s="9"/>
      <c r="B40" s="10"/>
      <c r="C40" s="10"/>
      <c r="D40" s="10"/>
      <c r="E40" s="10"/>
      <c r="F40" s="10"/>
      <c r="G40" s="10"/>
      <c r="H40" s="10"/>
      <c r="I40" s="10"/>
    </row>
    <row r="41" spans="1:14" ht="12.75" customHeight="1" x14ac:dyDescent="0.2">
      <c r="A41" s="349" t="s">
        <v>7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</row>
    <row r="42" spans="1:14" ht="20.100000000000001" customHeight="1" thickBot="1" x14ac:dyDescent="0.25">
      <c r="A42" s="349"/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</row>
    <row r="43" spans="1:14" s="11" customFormat="1" ht="24" customHeight="1" thickTop="1" x14ac:dyDescent="0.3">
      <c r="A43" s="264" t="s">
        <v>0</v>
      </c>
      <c r="B43" s="265"/>
      <c r="C43" s="265">
        <v>2007</v>
      </c>
      <c r="D43" s="265">
        <v>2008</v>
      </c>
      <c r="E43" s="265">
        <v>2009</v>
      </c>
      <c r="F43" s="265">
        <v>2010</v>
      </c>
      <c r="G43" s="265">
        <v>2011</v>
      </c>
      <c r="H43" s="265">
        <v>2012</v>
      </c>
      <c r="I43" s="266">
        <v>2013</v>
      </c>
      <c r="J43" s="265">
        <v>2014</v>
      </c>
      <c r="K43" s="267">
        <v>2015</v>
      </c>
      <c r="L43" s="267">
        <v>2016</v>
      </c>
    </row>
    <row r="44" spans="1:14" s="4" customFormat="1" ht="24" customHeight="1" thickBot="1" x14ac:dyDescent="0.3">
      <c r="A44" s="268" t="s">
        <v>1</v>
      </c>
      <c r="B44" s="246"/>
      <c r="C44" s="249">
        <f t="shared" ref="C44:J44" si="19">C31/B5</f>
        <v>0.33379334138347422</v>
      </c>
      <c r="D44" s="249">
        <f t="shared" si="19"/>
        <v>0.1958096223486808</v>
      </c>
      <c r="E44" s="249">
        <f t="shared" si="19"/>
        <v>0.39898334414882108</v>
      </c>
      <c r="F44" s="249">
        <f t="shared" si="19"/>
        <v>0.20804020100502513</v>
      </c>
      <c r="G44" s="249">
        <f t="shared" si="19"/>
        <v>0.12050428772558557</v>
      </c>
      <c r="H44" s="249">
        <f t="shared" si="19"/>
        <v>0.13050993949870354</v>
      </c>
      <c r="I44" s="249">
        <f t="shared" si="19"/>
        <v>0.10112130479102956</v>
      </c>
      <c r="J44" s="249">
        <f t="shared" si="19"/>
        <v>6.4849102018144783E-2</v>
      </c>
      <c r="K44" s="269">
        <f>K31/J5</f>
        <v>0.19695718322103892</v>
      </c>
      <c r="L44" s="269">
        <f>L31/K5</f>
        <v>0.20896281231841951</v>
      </c>
    </row>
    <row r="45" spans="1:14" s="4" customFormat="1" ht="15.75" customHeight="1" thickBot="1" x14ac:dyDescent="0.3">
      <c r="A45" s="351" t="s">
        <v>95</v>
      </c>
      <c r="B45" s="351"/>
      <c r="C45" s="270">
        <f t="shared" ref="C45:J51" si="20">C32/B6</f>
        <v>0.66666666666666663</v>
      </c>
      <c r="D45" s="270">
        <f t="shared" si="20"/>
        <v>0.6</v>
      </c>
      <c r="E45" s="270">
        <f t="shared" si="20"/>
        <v>1.9375</v>
      </c>
      <c r="F45" s="270">
        <f t="shared" si="20"/>
        <v>-2.1276595744680851E-2</v>
      </c>
      <c r="G45" s="270">
        <f t="shared" si="20"/>
        <v>-0.13043478260869565</v>
      </c>
      <c r="H45" s="270">
        <f t="shared" si="20"/>
        <v>0.6</v>
      </c>
      <c r="I45" s="270">
        <f t="shared" si="20"/>
        <v>0.546875</v>
      </c>
      <c r="J45" s="270">
        <f t="shared" si="20"/>
        <v>-0.20202020202020202</v>
      </c>
      <c r="K45" s="272">
        <f t="shared" ref="K45:K51" si="21">K32/J6</f>
        <v>0.63291139240506333</v>
      </c>
      <c r="L45" s="272">
        <f t="shared" ref="L45:L51" si="22">L32/K6</f>
        <v>0.73643410852713176</v>
      </c>
    </row>
    <row r="46" spans="1:14" s="4" customFormat="1" ht="15.75" customHeight="1" thickBot="1" x14ac:dyDescent="0.3">
      <c r="A46" s="247" t="s">
        <v>2</v>
      </c>
      <c r="B46" s="7"/>
      <c r="C46" s="58">
        <f t="shared" si="20"/>
        <v>1.1111111111111112</v>
      </c>
      <c r="D46" s="58">
        <f t="shared" si="20"/>
        <v>0.89473684210526316</v>
      </c>
      <c r="E46" s="58">
        <f t="shared" si="20"/>
        <v>0.3888888888888889</v>
      </c>
      <c r="F46" s="58">
        <f t="shared" si="20"/>
        <v>0.17</v>
      </c>
      <c r="G46" s="58">
        <f t="shared" si="20"/>
        <v>0.28205128205128205</v>
      </c>
      <c r="H46" s="58">
        <f t="shared" si="20"/>
        <v>0.35333333333333333</v>
      </c>
      <c r="I46" s="58">
        <f t="shared" si="20"/>
        <v>0.33990147783251229</v>
      </c>
      <c r="J46" s="58">
        <f t="shared" si="20"/>
        <v>3.6764705882352941E-3</v>
      </c>
      <c r="K46" s="272">
        <f t="shared" si="21"/>
        <v>0.27106227106227104</v>
      </c>
      <c r="L46" s="272">
        <f t="shared" si="22"/>
        <v>0.62536023054755041</v>
      </c>
    </row>
    <row r="47" spans="1:14" s="4" customFormat="1" ht="14.4" thickBot="1" x14ac:dyDescent="0.3">
      <c r="A47" s="247" t="s">
        <v>3</v>
      </c>
      <c r="B47" s="7"/>
      <c r="C47" s="58">
        <f t="shared" si="20"/>
        <v>0.41772151898734178</v>
      </c>
      <c r="D47" s="58">
        <f t="shared" si="20"/>
        <v>0.8928571428571429</v>
      </c>
      <c r="E47" s="58">
        <f t="shared" si="20"/>
        <v>0.51886792452830188</v>
      </c>
      <c r="F47" s="58">
        <f t="shared" si="20"/>
        <v>2.1739130434782608E-2</v>
      </c>
      <c r="G47" s="58">
        <f t="shared" si="20"/>
        <v>0.3161094224924012</v>
      </c>
      <c r="H47" s="58">
        <f t="shared" si="20"/>
        <v>0.26896551724137929</v>
      </c>
      <c r="I47" s="58">
        <f t="shared" si="20"/>
        <v>0.28985507246376813</v>
      </c>
      <c r="J47" s="58">
        <f t="shared" si="20"/>
        <v>0.14325842696629212</v>
      </c>
      <c r="K47" s="272">
        <f t="shared" si="21"/>
        <v>0.77518427518427513</v>
      </c>
      <c r="L47" s="272">
        <f t="shared" si="22"/>
        <v>1.6608996539792389E-2</v>
      </c>
      <c r="M47" s="2"/>
      <c r="N47" s="2"/>
    </row>
    <row r="48" spans="1:14" s="4" customFormat="1" ht="15.75" customHeight="1" thickBot="1" x14ac:dyDescent="0.3">
      <c r="A48" s="248" t="s">
        <v>4</v>
      </c>
      <c r="B48" s="7"/>
      <c r="C48" s="58">
        <f t="shared" si="20"/>
        <v>0.34586466165413532</v>
      </c>
      <c r="D48" s="58">
        <f t="shared" si="20"/>
        <v>0.51675977653631289</v>
      </c>
      <c r="E48" s="58">
        <f t="shared" si="20"/>
        <v>0.64042357274401474</v>
      </c>
      <c r="F48" s="58">
        <f t="shared" si="20"/>
        <v>0.34717934325007016</v>
      </c>
      <c r="G48" s="58">
        <f t="shared" si="20"/>
        <v>0.13458333333333333</v>
      </c>
      <c r="H48" s="58">
        <f t="shared" si="20"/>
        <v>0.20608810739270184</v>
      </c>
      <c r="I48" s="58">
        <f t="shared" si="20"/>
        <v>0.24659037466687569</v>
      </c>
      <c r="J48" s="58">
        <f t="shared" si="20"/>
        <v>8.9411468812877259E-2</v>
      </c>
      <c r="K48" s="272">
        <f t="shared" si="21"/>
        <v>0.20581784601177422</v>
      </c>
      <c r="L48" s="272">
        <f t="shared" si="22"/>
        <v>0.1996936626459889</v>
      </c>
    </row>
    <row r="49" spans="1:14" s="4" customFormat="1" ht="15.75" customHeight="1" thickBot="1" x14ac:dyDescent="0.3">
      <c r="A49" s="248" t="s">
        <v>97</v>
      </c>
      <c r="B49" s="7"/>
      <c r="C49" s="58">
        <f t="shared" si="20"/>
        <v>0.31828978622327792</v>
      </c>
      <c r="D49" s="58">
        <f t="shared" si="20"/>
        <v>4.6306306306306305E-2</v>
      </c>
      <c r="E49" s="58">
        <f t="shared" si="20"/>
        <v>0.2732908558636129</v>
      </c>
      <c r="F49" s="58">
        <f t="shared" si="20"/>
        <v>0.18853124154720044</v>
      </c>
      <c r="G49" s="58">
        <f t="shared" si="20"/>
        <v>9.9681383705052348E-2</v>
      </c>
      <c r="H49" s="58">
        <f t="shared" si="20"/>
        <v>7.8323848939472321E-2</v>
      </c>
      <c r="I49" s="58">
        <f t="shared" si="20"/>
        <v>-2.9360967184801381E-2</v>
      </c>
      <c r="J49" s="58">
        <f t="shared" si="20"/>
        <v>2.9458283906682484E-2</v>
      </c>
      <c r="K49" s="272">
        <f t="shared" si="21"/>
        <v>0.15171884002304589</v>
      </c>
      <c r="L49" s="272">
        <f t="shared" si="22"/>
        <v>0.22594630648657663</v>
      </c>
    </row>
    <row r="50" spans="1:14" s="4" customFormat="1" ht="15.75" customHeight="1" thickBot="1" x14ac:dyDescent="0.3">
      <c r="A50" s="248" t="s">
        <v>96</v>
      </c>
      <c r="B50" s="7"/>
      <c r="C50" s="58">
        <f t="shared" si="20"/>
        <v>0.35509138381201044</v>
      </c>
      <c r="D50" s="58">
        <f t="shared" si="20"/>
        <v>0.61657032755298646</v>
      </c>
      <c r="E50" s="58">
        <f t="shared" si="20"/>
        <v>0.55303933253873661</v>
      </c>
      <c r="F50" s="58">
        <f t="shared" si="20"/>
        <v>1.9186492709132769E-2</v>
      </c>
      <c r="G50" s="58">
        <f t="shared" si="20"/>
        <v>0.12725903614457831</v>
      </c>
      <c r="H50" s="58">
        <f t="shared" si="20"/>
        <v>0.11422845691382766</v>
      </c>
      <c r="I50" s="58">
        <f t="shared" si="20"/>
        <v>0.20023980815347722</v>
      </c>
      <c r="J50" s="58">
        <f t="shared" si="20"/>
        <v>0.12437562437562437</v>
      </c>
      <c r="K50" s="272">
        <f t="shared" si="21"/>
        <v>0.14127054642381165</v>
      </c>
      <c r="L50" s="272">
        <f t="shared" si="22"/>
        <v>0.16270922537952512</v>
      </c>
    </row>
    <row r="51" spans="1:14" s="4" customFormat="1" ht="15.75" customHeight="1" thickBot="1" x14ac:dyDescent="0.3">
      <c r="A51" s="262" t="s">
        <v>98</v>
      </c>
      <c r="B51" s="8"/>
      <c r="C51" s="271">
        <f t="shared" si="20"/>
        <v>0.91891891891891897</v>
      </c>
      <c r="D51" s="271">
        <f t="shared" si="20"/>
        <v>0.80281690140845074</v>
      </c>
      <c r="E51" s="271">
        <f t="shared" si="20"/>
        <v>0.609375</v>
      </c>
      <c r="F51" s="271">
        <f t="shared" si="20"/>
        <v>5.8252427184466021E-2</v>
      </c>
      <c r="G51" s="271">
        <f t="shared" si="20"/>
        <v>0.27981651376146788</v>
      </c>
      <c r="H51" s="271">
        <f t="shared" si="20"/>
        <v>0.18996415770609318</v>
      </c>
      <c r="I51" s="271">
        <f t="shared" si="20"/>
        <v>0.35843373493975905</v>
      </c>
      <c r="J51" s="271">
        <f t="shared" si="20"/>
        <v>0.13303769401330376</v>
      </c>
      <c r="K51" s="272">
        <f t="shared" si="21"/>
        <v>0.18590998043052837</v>
      </c>
      <c r="L51" s="272">
        <f t="shared" si="22"/>
        <v>0.33663366336633666</v>
      </c>
    </row>
    <row r="52" spans="1:14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4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4" ht="12.75" customHeight="1" x14ac:dyDescent="0.2">
      <c r="A54" s="349" t="s">
        <v>8</v>
      </c>
      <c r="B54" s="350"/>
      <c r="C54" s="350"/>
      <c r="D54" s="350"/>
      <c r="E54" s="350"/>
      <c r="F54" s="350"/>
      <c r="G54" s="350"/>
      <c r="H54" s="350"/>
      <c r="I54" s="350"/>
      <c r="J54" s="350"/>
      <c r="K54" s="350"/>
      <c r="L54" s="350"/>
    </row>
    <row r="55" spans="1:14" ht="22.2" customHeight="1" thickBot="1" x14ac:dyDescent="0.25">
      <c r="A55" s="349"/>
      <c r="B55" s="350"/>
      <c r="C55" s="350"/>
      <c r="D55" s="350"/>
      <c r="E55" s="350"/>
      <c r="F55" s="350"/>
      <c r="G55" s="350"/>
      <c r="H55" s="350"/>
      <c r="I55" s="350"/>
      <c r="J55" s="350"/>
      <c r="K55" s="350"/>
      <c r="L55" s="350"/>
    </row>
    <row r="56" spans="1:14" s="12" customFormat="1" ht="24" customHeight="1" thickTop="1" x14ac:dyDescent="0.3">
      <c r="A56" s="252" t="s">
        <v>0</v>
      </c>
      <c r="B56" s="253">
        <v>2006</v>
      </c>
      <c r="C56" s="253">
        <v>2007</v>
      </c>
      <c r="D56" s="253">
        <v>2008</v>
      </c>
      <c r="E56" s="253">
        <v>2009</v>
      </c>
      <c r="F56" s="253">
        <v>2010</v>
      </c>
      <c r="G56" s="253">
        <v>2011</v>
      </c>
      <c r="H56" s="253">
        <v>2012</v>
      </c>
      <c r="I56" s="253">
        <v>2013</v>
      </c>
      <c r="J56" s="253">
        <v>2014</v>
      </c>
      <c r="K56" s="254">
        <v>2015</v>
      </c>
      <c r="L56" s="254">
        <v>2016</v>
      </c>
      <c r="M56" s="2"/>
      <c r="N56" s="2"/>
    </row>
    <row r="57" spans="1:14" s="13" customFormat="1" ht="24" customHeight="1" thickBot="1" x14ac:dyDescent="0.3">
      <c r="A57" s="255" t="s">
        <v>1</v>
      </c>
      <c r="B57" s="256">
        <f t="shared" ref="B57:J57" si="23">SUM(B58:B64)</f>
        <v>64</v>
      </c>
      <c r="C57" s="256">
        <f t="shared" si="23"/>
        <v>70</v>
      </c>
      <c r="D57" s="256">
        <f t="shared" si="23"/>
        <v>82</v>
      </c>
      <c r="E57" s="256">
        <f t="shared" si="23"/>
        <v>118</v>
      </c>
      <c r="F57" s="256">
        <f t="shared" si="23"/>
        <v>118</v>
      </c>
      <c r="G57" s="256">
        <v>100</v>
      </c>
      <c r="H57" s="256">
        <f t="shared" si="23"/>
        <v>103</v>
      </c>
      <c r="I57" s="256">
        <f t="shared" si="23"/>
        <v>105</v>
      </c>
      <c r="J57" s="256">
        <f t="shared" si="23"/>
        <v>109</v>
      </c>
      <c r="K57" s="257">
        <f t="shared" ref="K57:L57" si="24">SUM(K58:K64)</f>
        <v>150</v>
      </c>
      <c r="L57" s="257">
        <f t="shared" si="24"/>
        <v>150</v>
      </c>
      <c r="M57" s="2"/>
      <c r="N57" s="2"/>
    </row>
    <row r="58" spans="1:14" s="4" customFormat="1" ht="13.8" x14ac:dyDescent="0.25">
      <c r="A58" s="258" t="s">
        <v>95</v>
      </c>
      <c r="B58" s="5">
        <v>2</v>
      </c>
      <c r="C58" s="5">
        <v>2</v>
      </c>
      <c r="D58" s="5">
        <v>4</v>
      </c>
      <c r="E58" s="5">
        <v>22</v>
      </c>
      <c r="F58" s="5">
        <v>21</v>
      </c>
      <c r="G58" s="5">
        <v>9</v>
      </c>
      <c r="H58" s="5">
        <v>11</v>
      </c>
      <c r="I58" s="5">
        <v>10</v>
      </c>
      <c r="J58" s="5">
        <v>13</v>
      </c>
      <c r="K58" s="259">
        <v>33</v>
      </c>
      <c r="L58" s="259">
        <v>33</v>
      </c>
      <c r="M58" s="2"/>
      <c r="N58" s="2"/>
    </row>
    <row r="59" spans="1:14" s="4" customFormat="1" ht="13.8" x14ac:dyDescent="0.25">
      <c r="A59" s="247" t="s">
        <v>2</v>
      </c>
      <c r="B59" s="7">
        <v>6</v>
      </c>
      <c r="C59" s="7">
        <v>5</v>
      </c>
      <c r="D59" s="7">
        <v>9</v>
      </c>
      <c r="E59" s="7">
        <v>15</v>
      </c>
      <c r="F59" s="7">
        <v>18</v>
      </c>
      <c r="G59" s="7">
        <v>15</v>
      </c>
      <c r="H59" s="7">
        <v>16</v>
      </c>
      <c r="I59" s="7">
        <v>14</v>
      </c>
      <c r="J59" s="7">
        <v>15</v>
      </c>
      <c r="K59" s="260">
        <v>24</v>
      </c>
      <c r="L59" s="260">
        <v>24</v>
      </c>
      <c r="M59" s="2"/>
      <c r="N59" s="2"/>
    </row>
    <row r="60" spans="1:14" s="4" customFormat="1" ht="13.8" x14ac:dyDescent="0.25">
      <c r="A60" s="247" t="s">
        <v>3</v>
      </c>
      <c r="B60" s="7">
        <v>3</v>
      </c>
      <c r="C60" s="7">
        <v>3</v>
      </c>
      <c r="D60" s="7">
        <v>3</v>
      </c>
      <c r="E60" s="7">
        <v>3</v>
      </c>
      <c r="F60" s="7">
        <v>3</v>
      </c>
      <c r="G60" s="7">
        <v>3</v>
      </c>
      <c r="H60" s="7">
        <v>3</v>
      </c>
      <c r="I60" s="7">
        <v>3</v>
      </c>
      <c r="J60" s="7">
        <v>3</v>
      </c>
      <c r="K60" s="260">
        <v>3</v>
      </c>
      <c r="L60" s="260">
        <v>3</v>
      </c>
    </row>
    <row r="61" spans="1:14" s="4" customFormat="1" ht="13.8" x14ac:dyDescent="0.25">
      <c r="A61" s="248" t="s">
        <v>4</v>
      </c>
      <c r="B61" s="6">
        <v>30</v>
      </c>
      <c r="C61" s="6">
        <v>34</v>
      </c>
      <c r="D61" s="6">
        <v>36</v>
      </c>
      <c r="E61" s="6">
        <v>40</v>
      </c>
      <c r="F61" s="6">
        <v>39</v>
      </c>
      <c r="G61" s="6">
        <v>41</v>
      </c>
      <c r="H61" s="6">
        <v>42</v>
      </c>
      <c r="I61" s="6">
        <v>44</v>
      </c>
      <c r="J61" s="6">
        <v>46</v>
      </c>
      <c r="K61" s="261">
        <v>47</v>
      </c>
      <c r="L61" s="261">
        <v>47</v>
      </c>
      <c r="M61" s="2"/>
      <c r="N61" s="2"/>
    </row>
    <row r="62" spans="1:14" s="4" customFormat="1" ht="13.8" x14ac:dyDescent="0.25">
      <c r="A62" s="248" t="s">
        <v>97</v>
      </c>
      <c r="B62" s="6">
        <v>14</v>
      </c>
      <c r="C62" s="6">
        <v>14</v>
      </c>
      <c r="D62" s="6">
        <v>15</v>
      </c>
      <c r="E62" s="6">
        <v>16</v>
      </c>
      <c r="F62" s="6">
        <v>17</v>
      </c>
      <c r="G62" s="6">
        <v>15</v>
      </c>
      <c r="H62" s="6">
        <v>15</v>
      </c>
      <c r="I62" s="6">
        <v>16</v>
      </c>
      <c r="J62" s="6">
        <v>16</v>
      </c>
      <c r="K62" s="261">
        <v>20</v>
      </c>
      <c r="L62" s="261">
        <v>20</v>
      </c>
      <c r="M62" s="2"/>
      <c r="N62" s="2"/>
    </row>
    <row r="63" spans="1:14" s="4" customFormat="1" ht="13.8" x14ac:dyDescent="0.25">
      <c r="A63" s="248" t="s">
        <v>96</v>
      </c>
      <c r="B63" s="7">
        <v>3</v>
      </c>
      <c r="C63" s="7">
        <v>4</v>
      </c>
      <c r="D63" s="7">
        <v>5</v>
      </c>
      <c r="E63" s="7">
        <v>9</v>
      </c>
      <c r="F63" s="7">
        <v>9</v>
      </c>
      <c r="G63" s="7">
        <v>6</v>
      </c>
      <c r="H63" s="7">
        <v>5</v>
      </c>
      <c r="I63" s="7">
        <v>7</v>
      </c>
      <c r="J63" s="7">
        <v>5</v>
      </c>
      <c r="K63" s="260">
        <v>9</v>
      </c>
      <c r="L63" s="260">
        <v>9</v>
      </c>
      <c r="M63" s="2"/>
      <c r="N63" s="2"/>
    </row>
    <row r="64" spans="1:14" s="4" customFormat="1" ht="14.4" thickBot="1" x14ac:dyDescent="0.3">
      <c r="A64" s="262" t="s">
        <v>98</v>
      </c>
      <c r="B64" s="8">
        <v>6</v>
      </c>
      <c r="C64" s="8">
        <v>8</v>
      </c>
      <c r="D64" s="8">
        <v>10</v>
      </c>
      <c r="E64" s="8">
        <v>13</v>
      </c>
      <c r="F64" s="8">
        <v>11</v>
      </c>
      <c r="G64" s="8">
        <v>11</v>
      </c>
      <c r="H64" s="8">
        <v>11</v>
      </c>
      <c r="I64" s="8">
        <v>11</v>
      </c>
      <c r="J64" s="8">
        <v>11</v>
      </c>
      <c r="K64" s="263">
        <v>14</v>
      </c>
      <c r="L64" s="263">
        <v>14</v>
      </c>
      <c r="M64" s="2"/>
      <c r="N64" s="2"/>
    </row>
    <row r="65" spans="1:12" x14ac:dyDescent="0.2">
      <c r="I65" s="19"/>
    </row>
    <row r="66" spans="1:12" ht="16.2" x14ac:dyDescent="0.2">
      <c r="A66" s="14"/>
      <c r="B66" s="15"/>
      <c r="C66" s="15"/>
      <c r="D66" s="15"/>
      <c r="E66" s="15"/>
      <c r="F66" s="15"/>
      <c r="G66" s="15"/>
      <c r="H66" s="15"/>
      <c r="I66" s="15"/>
    </row>
    <row r="67" spans="1:12" ht="16.8" thickBot="1" x14ac:dyDescent="0.25">
      <c r="A67" s="14"/>
      <c r="B67" s="15"/>
      <c r="C67" s="15"/>
      <c r="D67" s="15"/>
      <c r="E67" s="15"/>
      <c r="F67" s="15"/>
      <c r="I67" s="15"/>
    </row>
    <row r="68" spans="1:12" x14ac:dyDescent="0.2">
      <c r="A68" s="16"/>
      <c r="B68" s="366" t="s">
        <v>447</v>
      </c>
      <c r="C68" s="367"/>
      <c r="D68" s="367"/>
      <c r="E68" s="367"/>
      <c r="F68" s="368"/>
      <c r="I68" s="19"/>
    </row>
    <row r="69" spans="1:12" ht="13.2" thickBot="1" x14ac:dyDescent="0.25">
      <c r="A69" s="16"/>
      <c r="B69" s="369"/>
      <c r="C69" s="370"/>
      <c r="D69" s="370"/>
      <c r="E69" s="370"/>
      <c r="F69" s="371"/>
      <c r="I69" s="19"/>
    </row>
    <row r="70" spans="1:12" ht="13.2" x14ac:dyDescent="0.25">
      <c r="A70" s="57"/>
      <c r="B70" s="68">
        <v>1</v>
      </c>
      <c r="C70" s="352" t="s">
        <v>119</v>
      </c>
      <c r="D70" s="353"/>
      <c r="E70" s="361">
        <v>8945</v>
      </c>
      <c r="F70" s="362"/>
      <c r="G70"/>
      <c r="H70"/>
      <c r="I70" s="60"/>
      <c r="J70" s="61"/>
      <c r="K70" s="61"/>
      <c r="L70" s="61"/>
    </row>
    <row r="71" spans="1:12" ht="13.2" x14ac:dyDescent="0.25">
      <c r="A71" s="57"/>
      <c r="B71" s="17">
        <v>2</v>
      </c>
      <c r="C71" s="354" t="s">
        <v>120</v>
      </c>
      <c r="D71" s="355"/>
      <c r="E71" s="356">
        <v>3367</v>
      </c>
      <c r="F71" s="357"/>
      <c r="G71"/>
      <c r="H71"/>
      <c r="I71" s="60"/>
      <c r="J71" s="61"/>
      <c r="K71" s="61"/>
      <c r="L71" s="61"/>
    </row>
    <row r="72" spans="1:12" ht="13.2" x14ac:dyDescent="0.25">
      <c r="A72" s="57"/>
      <c r="B72" s="66">
        <v>3</v>
      </c>
      <c r="C72" s="354" t="s">
        <v>121</v>
      </c>
      <c r="D72" s="355"/>
      <c r="E72" s="356">
        <v>2902</v>
      </c>
      <c r="F72" s="357"/>
      <c r="G72"/>
      <c r="H72"/>
      <c r="I72" s="60"/>
      <c r="J72" s="61"/>
      <c r="K72" s="61"/>
      <c r="L72" s="61"/>
    </row>
    <row r="73" spans="1:12" ht="13.2" x14ac:dyDescent="0.25">
      <c r="A73" s="57"/>
      <c r="B73" s="17">
        <v>4</v>
      </c>
      <c r="C73" s="354" t="s">
        <v>122</v>
      </c>
      <c r="D73" s="355"/>
      <c r="E73" s="356">
        <v>2618</v>
      </c>
      <c r="F73" s="357"/>
      <c r="G73"/>
      <c r="H73"/>
      <c r="I73" s="60"/>
      <c r="J73" s="61"/>
      <c r="K73" s="61"/>
      <c r="L73" s="61"/>
    </row>
    <row r="74" spans="1:12" ht="13.2" x14ac:dyDescent="0.25">
      <c r="A74" s="57"/>
      <c r="B74" s="66">
        <v>5</v>
      </c>
      <c r="C74" s="354" t="s">
        <v>127</v>
      </c>
      <c r="D74" s="355"/>
      <c r="E74" s="356">
        <v>1338</v>
      </c>
      <c r="F74" s="357"/>
      <c r="G74"/>
      <c r="H74"/>
      <c r="I74" s="60"/>
      <c r="J74" s="61"/>
      <c r="K74" s="61"/>
      <c r="L74" s="61"/>
    </row>
    <row r="75" spans="1:12" ht="13.2" x14ac:dyDescent="0.25">
      <c r="A75" s="57"/>
      <c r="B75" s="67">
        <v>6</v>
      </c>
      <c r="C75" s="354" t="s">
        <v>126</v>
      </c>
      <c r="D75" s="355"/>
      <c r="E75" s="356">
        <v>1220</v>
      </c>
      <c r="F75" s="357"/>
      <c r="G75"/>
      <c r="H75"/>
      <c r="I75" s="60"/>
      <c r="J75" s="61"/>
      <c r="K75" s="61"/>
      <c r="L75" s="61"/>
    </row>
    <row r="76" spans="1:12" ht="13.2" x14ac:dyDescent="0.25">
      <c r="A76" s="57"/>
      <c r="B76" s="67">
        <v>7</v>
      </c>
      <c r="C76" s="354" t="s">
        <v>446</v>
      </c>
      <c r="D76" s="355"/>
      <c r="E76" s="356">
        <v>1115</v>
      </c>
      <c r="F76" s="357"/>
      <c r="G76"/>
      <c r="H76"/>
      <c r="I76" s="60"/>
      <c r="J76" s="61"/>
      <c r="K76" s="61"/>
      <c r="L76" s="61"/>
    </row>
    <row r="77" spans="1:12" ht="13.2" x14ac:dyDescent="0.25">
      <c r="A77" s="57"/>
      <c r="B77" s="67">
        <v>8</v>
      </c>
      <c r="C77" s="354" t="s">
        <v>124</v>
      </c>
      <c r="D77" s="355"/>
      <c r="E77" s="356">
        <v>1087</v>
      </c>
      <c r="F77" s="357"/>
      <c r="G77"/>
      <c r="H77"/>
      <c r="I77" s="60"/>
      <c r="J77" s="61"/>
      <c r="K77" s="61"/>
      <c r="L77" s="61"/>
    </row>
    <row r="78" spans="1:12" ht="13.2" x14ac:dyDescent="0.25">
      <c r="A78" s="57"/>
      <c r="B78" s="17">
        <v>9</v>
      </c>
      <c r="C78" s="354" t="s">
        <v>125</v>
      </c>
      <c r="D78" s="355"/>
      <c r="E78" s="356">
        <v>752</v>
      </c>
      <c r="F78" s="357"/>
      <c r="G78"/>
      <c r="H78"/>
      <c r="I78" s="60"/>
      <c r="J78" s="61"/>
      <c r="K78" s="61"/>
      <c r="L78" s="61"/>
    </row>
    <row r="79" spans="1:12" ht="13.8" thickBot="1" x14ac:dyDescent="0.3">
      <c r="A79" s="57"/>
      <c r="B79" s="18">
        <v>10</v>
      </c>
      <c r="C79" s="359" t="s">
        <v>177</v>
      </c>
      <c r="D79" s="360"/>
      <c r="E79" s="363">
        <v>670</v>
      </c>
      <c r="F79" s="364"/>
      <c r="G79"/>
      <c r="H79"/>
      <c r="I79" s="60"/>
      <c r="J79" s="61"/>
      <c r="K79" s="61"/>
      <c r="L79" s="61"/>
    </row>
    <row r="80" spans="1:12" ht="13.2" x14ac:dyDescent="0.25">
      <c r="A80" s="57"/>
      <c r="I80" s="19"/>
    </row>
    <row r="81" spans="1:11" ht="16.2" x14ac:dyDescent="0.2">
      <c r="A81" s="14"/>
      <c r="B81" s="365"/>
      <c r="C81" s="365"/>
      <c r="D81" s="365"/>
      <c r="E81" s="365"/>
      <c r="F81" s="365"/>
      <c r="I81" s="15"/>
    </row>
    <row r="82" spans="1:11" x14ac:dyDescent="0.2">
      <c r="A82" s="16"/>
      <c r="B82" s="365"/>
      <c r="C82" s="365"/>
      <c r="D82" s="365"/>
      <c r="E82" s="365"/>
      <c r="F82" s="365"/>
      <c r="I82" s="19"/>
    </row>
    <row r="83" spans="1:11" ht="17.399999999999999" x14ac:dyDescent="0.4">
      <c r="A83" s="57"/>
      <c r="B83" s="290"/>
      <c r="C83" s="326"/>
      <c r="D83"/>
      <c r="E83" s="358"/>
      <c r="F83" s="358"/>
      <c r="G83"/>
      <c r="H83"/>
      <c r="I83" s="70"/>
      <c r="J83" s="69"/>
      <c r="K83" s="69"/>
    </row>
    <row r="84" spans="1:11" ht="17.399999999999999" x14ac:dyDescent="0.4">
      <c r="A84" s="57"/>
      <c r="B84" s="290"/>
      <c r="C84" s="326"/>
      <c r="D84"/>
      <c r="E84" s="358"/>
      <c r="F84" s="358"/>
      <c r="G84"/>
      <c r="H84" s="82"/>
      <c r="I84" s="70"/>
      <c r="J84" s="69"/>
      <c r="K84" s="69"/>
    </row>
    <row r="85" spans="1:11" ht="17.399999999999999" x14ac:dyDescent="0.4">
      <c r="A85" s="57"/>
      <c r="B85" s="290"/>
      <c r="C85" s="326"/>
      <c r="D85"/>
      <c r="E85" s="358"/>
      <c r="F85" s="358"/>
      <c r="G85"/>
      <c r="H85"/>
      <c r="I85" s="70"/>
      <c r="J85" s="69"/>
      <c r="K85" s="69"/>
    </row>
    <row r="86" spans="1:11" ht="17.399999999999999" x14ac:dyDescent="0.4">
      <c r="A86" s="57"/>
      <c r="B86" s="290"/>
      <c r="C86" s="326"/>
      <c r="D86"/>
      <c r="E86" s="358"/>
      <c r="F86" s="358"/>
      <c r="G86"/>
      <c r="H86"/>
      <c r="I86" s="70"/>
      <c r="J86" s="69"/>
      <c r="K86" s="69"/>
    </row>
    <row r="87" spans="1:11" ht="17.399999999999999" x14ac:dyDescent="0.4">
      <c r="A87" s="57"/>
      <c r="B87" s="290"/>
      <c r="C87" s="326"/>
      <c r="D87"/>
      <c r="E87" s="358"/>
      <c r="F87" s="358"/>
      <c r="G87"/>
      <c r="H87"/>
      <c r="I87" s="70"/>
      <c r="J87" s="69"/>
      <c r="K87" s="69"/>
    </row>
    <row r="88" spans="1:11" ht="17.399999999999999" x14ac:dyDescent="0.4">
      <c r="A88" s="57"/>
      <c r="B88" s="290"/>
      <c r="C88" s="326"/>
      <c r="D88"/>
      <c r="E88" s="358"/>
      <c r="F88" s="358"/>
      <c r="G88"/>
      <c r="H88"/>
      <c r="I88" s="70"/>
      <c r="J88" s="69"/>
      <c r="K88" s="69"/>
    </row>
    <row r="89" spans="1:11" ht="17.399999999999999" x14ac:dyDescent="0.4">
      <c r="A89" s="57"/>
      <c r="B89" s="290"/>
      <c r="C89" s="326"/>
      <c r="D89"/>
      <c r="E89" s="358"/>
      <c r="F89" s="358"/>
      <c r="G89"/>
      <c r="H89"/>
      <c r="I89" s="70"/>
      <c r="J89" s="69"/>
      <c r="K89" s="69"/>
    </row>
    <row r="90" spans="1:11" ht="17.399999999999999" x14ac:dyDescent="0.4">
      <c r="A90" s="57"/>
      <c r="B90" s="290"/>
      <c r="C90" s="326"/>
      <c r="D90"/>
      <c r="E90" s="358"/>
      <c r="F90" s="358"/>
      <c r="G90"/>
      <c r="H90"/>
      <c r="I90" s="70"/>
      <c r="J90" s="69"/>
      <c r="K90" s="69"/>
    </row>
    <row r="91" spans="1:11" ht="17.399999999999999" x14ac:dyDescent="0.4">
      <c r="A91" s="57"/>
      <c r="B91" s="290"/>
      <c r="C91" s="326"/>
      <c r="D91"/>
      <c r="E91" s="358"/>
      <c r="F91" s="358"/>
      <c r="G91"/>
      <c r="H91"/>
      <c r="I91" s="70"/>
      <c r="J91" s="69"/>
      <c r="K91" s="69"/>
    </row>
    <row r="92" spans="1:11" ht="15" customHeight="1" x14ac:dyDescent="0.4">
      <c r="A92" s="57"/>
      <c r="B92" s="290"/>
      <c r="C92" s="326"/>
      <c r="D92"/>
      <c r="E92" s="358"/>
      <c r="F92" s="358"/>
      <c r="G92"/>
      <c r="H92"/>
      <c r="I92" s="70"/>
      <c r="J92" s="69"/>
      <c r="K92" s="69"/>
    </row>
    <row r="93" spans="1:11" ht="16.2" x14ac:dyDescent="0.25">
      <c r="A93" s="16"/>
      <c r="B93" s="15"/>
      <c r="C93" s="15"/>
      <c r="D93" s="15"/>
      <c r="E93" s="15"/>
      <c r="F93" s="15"/>
      <c r="G93" s="60"/>
      <c r="I93" s="19"/>
    </row>
    <row r="94" spans="1:11" x14ac:dyDescent="0.2">
      <c r="I94" s="19"/>
    </row>
    <row r="95" spans="1:11" ht="13.2" x14ac:dyDescent="0.25">
      <c r="B95"/>
      <c r="C95" s="20"/>
      <c r="D95" s="20"/>
      <c r="E95" s="20"/>
      <c r="F95" s="20"/>
    </row>
    <row r="96" spans="1:11" ht="13.2" x14ac:dyDescent="0.25">
      <c r="B96"/>
      <c r="C96" s="20"/>
      <c r="D96" s="20"/>
      <c r="E96" s="20"/>
      <c r="F96" s="20"/>
      <c r="G96" s="20"/>
      <c r="H96" s="20"/>
    </row>
    <row r="97" spans="2:8" ht="13.2" x14ac:dyDescent="0.25">
      <c r="B97"/>
      <c r="C97" s="20"/>
      <c r="D97" s="20"/>
      <c r="E97" s="20"/>
      <c r="F97" s="20"/>
      <c r="G97" s="20"/>
      <c r="H97" s="20"/>
    </row>
    <row r="98" spans="2:8" ht="13.2" x14ac:dyDescent="0.25">
      <c r="B98"/>
      <c r="C98" s="20"/>
      <c r="D98" s="20"/>
      <c r="E98" s="20"/>
      <c r="F98" s="20"/>
      <c r="G98" s="20"/>
      <c r="H98" s="20"/>
    </row>
    <row r="99" spans="2:8" ht="13.2" x14ac:dyDescent="0.25">
      <c r="B99"/>
      <c r="C99" s="20"/>
      <c r="D99" s="20"/>
      <c r="E99" s="20"/>
      <c r="F99" s="20"/>
      <c r="G99" s="20"/>
      <c r="H99" s="20"/>
    </row>
    <row r="100" spans="2:8" ht="13.2" x14ac:dyDescent="0.25">
      <c r="B100"/>
      <c r="C100" s="20"/>
      <c r="D100" s="20"/>
      <c r="E100" s="20"/>
      <c r="F100" s="20"/>
      <c r="G100" s="20"/>
      <c r="H100" s="20"/>
    </row>
    <row r="101" spans="2:8" ht="13.2" x14ac:dyDescent="0.25">
      <c r="B101"/>
      <c r="C101" s="20"/>
      <c r="D101" s="20"/>
      <c r="E101" s="20"/>
      <c r="F101" s="20"/>
      <c r="G101" s="20"/>
      <c r="H101" s="20"/>
    </row>
    <row r="102" spans="2:8" ht="13.2" x14ac:dyDescent="0.25">
      <c r="B102"/>
      <c r="C102" s="20"/>
      <c r="D102" s="20"/>
      <c r="E102" s="20"/>
      <c r="F102" s="20"/>
      <c r="G102" s="20"/>
      <c r="H102" s="20"/>
    </row>
    <row r="103" spans="2:8" ht="13.2" x14ac:dyDescent="0.25">
      <c r="B103"/>
      <c r="C103" s="20"/>
      <c r="D103" s="20"/>
      <c r="E103" s="20"/>
      <c r="F103" s="20"/>
      <c r="G103" s="20"/>
      <c r="H103" s="20"/>
    </row>
    <row r="104" spans="2:8" ht="13.2" x14ac:dyDescent="0.25">
      <c r="B104"/>
      <c r="C104" s="20"/>
      <c r="D104" s="20"/>
      <c r="E104" s="20"/>
      <c r="F104" s="20"/>
      <c r="G104" s="20"/>
      <c r="H104" s="20"/>
    </row>
    <row r="105" spans="2:8" ht="13.2" x14ac:dyDescent="0.25">
      <c r="G105" s="20"/>
      <c r="H105" s="20"/>
    </row>
  </sheetData>
  <mergeCells count="40">
    <mergeCell ref="A45:B45"/>
    <mergeCell ref="A54:L55"/>
    <mergeCell ref="E85:F85"/>
    <mergeCell ref="E86:F86"/>
    <mergeCell ref="E90:F90"/>
    <mergeCell ref="E70:F70"/>
    <mergeCell ref="E88:F88"/>
    <mergeCell ref="E84:F84"/>
    <mergeCell ref="E79:F79"/>
    <mergeCell ref="E71:F71"/>
    <mergeCell ref="E72:F72"/>
    <mergeCell ref="E73:F73"/>
    <mergeCell ref="E77:F77"/>
    <mergeCell ref="E87:F87"/>
    <mergeCell ref="B81:F82"/>
    <mergeCell ref="B68:F69"/>
    <mergeCell ref="E92:F92"/>
    <mergeCell ref="E89:F89"/>
    <mergeCell ref="E83:F83"/>
    <mergeCell ref="C75:D75"/>
    <mergeCell ref="C79:D79"/>
    <mergeCell ref="E91:F91"/>
    <mergeCell ref="C70:D70"/>
    <mergeCell ref="C71:D71"/>
    <mergeCell ref="C72:D72"/>
    <mergeCell ref="E78:F78"/>
    <mergeCell ref="E76:F76"/>
    <mergeCell ref="C74:D74"/>
    <mergeCell ref="C73:D73"/>
    <mergeCell ref="C76:D76"/>
    <mergeCell ref="C77:D77"/>
    <mergeCell ref="C78:D78"/>
    <mergeCell ref="E75:F75"/>
    <mergeCell ref="E74:F74"/>
    <mergeCell ref="A1:L1"/>
    <mergeCell ref="A2:L3"/>
    <mergeCell ref="A15:L16"/>
    <mergeCell ref="A28:L29"/>
    <mergeCell ref="A41:L42"/>
    <mergeCell ref="A32:B32"/>
  </mergeCells>
  <phoneticPr fontId="23" type="noConversion"/>
  <pageMargins left="0.15748031496062992" right="0.15748031496062992" top="0.23622047244094491" bottom="0.31496062992125984" header="0.15748031496062992" footer="0.23622047244094491"/>
  <pageSetup paperSize="9" scale="60" fitToHeight="2" orientation="landscape" r:id="rId1"/>
  <headerFooter alignWithMargins="0"/>
  <rowBreaks count="1" manualBreakCount="1">
    <brk id="52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>
    <tabColor rgb="FFFF0000"/>
  </sheetPr>
  <dimension ref="A1:P200"/>
  <sheetViews>
    <sheetView showGridLines="0" topLeftCell="A76" zoomScale="85" zoomScaleNormal="85" workbookViewId="0">
      <selection activeCell="D92" sqref="D92"/>
    </sheetView>
  </sheetViews>
  <sheetFormatPr defaultColWidth="32" defaultRowHeight="12.6" x14ac:dyDescent="0.25"/>
  <cols>
    <col min="1" max="1" width="32" style="244"/>
    <col min="2" max="2" width="32" style="237" customWidth="1"/>
    <col min="3" max="3" width="32" style="244" customWidth="1"/>
    <col min="4" max="4" width="32" style="237" customWidth="1"/>
    <col min="5" max="16384" width="32" style="244"/>
  </cols>
  <sheetData>
    <row r="1" spans="1:16" s="239" customFormat="1" ht="43.5" customHeight="1" thickBot="1" x14ac:dyDescent="0.3">
      <c r="A1" s="372" t="s">
        <v>440</v>
      </c>
      <c r="B1" s="372"/>
      <c r="C1" s="372"/>
      <c r="D1" s="372"/>
      <c r="E1" s="233"/>
    </row>
    <row r="2" spans="1:16" s="239" customFormat="1" ht="32.25" customHeight="1" thickTop="1" x14ac:dyDescent="0.25">
      <c r="A2" s="373" t="s">
        <v>438</v>
      </c>
      <c r="B2" s="373"/>
      <c r="C2" s="373"/>
      <c r="D2" s="373"/>
      <c r="E2" s="373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</row>
    <row r="3" spans="1:16" s="241" customFormat="1" ht="22.2" customHeight="1" x14ac:dyDescent="0.25">
      <c r="A3" s="240" t="s">
        <v>429</v>
      </c>
      <c r="B3" s="236" t="s">
        <v>430</v>
      </c>
      <c r="C3" s="236"/>
      <c r="D3" s="238" t="s">
        <v>431</v>
      </c>
      <c r="E3" s="84"/>
      <c r="F3" s="83"/>
      <c r="G3" s="83"/>
      <c r="H3" s="83"/>
      <c r="I3" s="83"/>
      <c r="J3" s="83"/>
      <c r="K3" s="83"/>
      <c r="L3" s="83"/>
      <c r="M3" s="83"/>
      <c r="N3" s="83"/>
    </row>
    <row r="4" spans="1:16" s="241" customFormat="1" ht="24" customHeight="1" thickBot="1" x14ac:dyDescent="0.3">
      <c r="B4" s="245" t="s">
        <v>432</v>
      </c>
      <c r="C4" s="242"/>
      <c r="D4" s="245" t="s">
        <v>432</v>
      </c>
      <c r="E4" s="84"/>
      <c r="F4" s="83"/>
      <c r="G4" s="83"/>
      <c r="H4" s="83"/>
      <c r="I4" s="83"/>
      <c r="J4" s="83"/>
      <c r="K4" s="83"/>
      <c r="L4" s="83"/>
      <c r="M4" s="83"/>
      <c r="N4" s="83"/>
    </row>
    <row r="5" spans="1:16" s="241" customFormat="1" ht="22.95" customHeight="1" x14ac:dyDescent="0.25">
      <c r="A5" s="283" t="s">
        <v>1</v>
      </c>
      <c r="B5" s="284">
        <f>SUM(B6:B200)</f>
        <v>33310</v>
      </c>
      <c r="C5" s="284"/>
      <c r="D5" s="284">
        <f>SUM(D6:D200)</f>
        <v>37834</v>
      </c>
      <c r="E5" s="285"/>
      <c r="F5" s="83"/>
      <c r="G5" s="83"/>
      <c r="H5" s="83"/>
      <c r="I5" s="83"/>
      <c r="J5" s="83"/>
      <c r="K5" s="83"/>
      <c r="L5" s="83"/>
      <c r="M5" s="83"/>
      <c r="N5" s="83"/>
    </row>
    <row r="6" spans="1:16" s="288" customFormat="1" x14ac:dyDescent="0.25">
      <c r="A6" s="288" t="s">
        <v>208</v>
      </c>
      <c r="B6" s="289">
        <v>0</v>
      </c>
      <c r="C6" s="289"/>
      <c r="D6" s="289">
        <v>0</v>
      </c>
    </row>
    <row r="7" spans="1:16" s="243" customFormat="1" x14ac:dyDescent="0.25">
      <c r="A7" s="286" t="s">
        <v>209</v>
      </c>
      <c r="B7" s="287">
        <v>44</v>
      </c>
      <c r="C7" s="287"/>
      <c r="D7" s="287">
        <v>44</v>
      </c>
      <c r="E7" s="286"/>
    </row>
    <row r="8" spans="1:16" s="288" customFormat="1" x14ac:dyDescent="0.25">
      <c r="A8" s="288" t="s">
        <v>210</v>
      </c>
      <c r="B8" s="289">
        <v>4</v>
      </c>
      <c r="C8" s="289"/>
      <c r="D8" s="289">
        <v>7</v>
      </c>
    </row>
    <row r="9" spans="1:16" s="243" customFormat="1" x14ac:dyDescent="0.25">
      <c r="A9" s="286" t="s">
        <v>211</v>
      </c>
      <c r="B9" s="287">
        <v>1</v>
      </c>
      <c r="C9" s="287"/>
      <c r="D9" s="287">
        <v>4</v>
      </c>
      <c r="E9" s="286"/>
    </row>
    <row r="10" spans="1:16" s="288" customFormat="1" x14ac:dyDescent="0.25">
      <c r="A10" s="288" t="s">
        <v>212</v>
      </c>
      <c r="B10" s="289">
        <v>0</v>
      </c>
      <c r="C10" s="289"/>
      <c r="D10" s="289">
        <v>0</v>
      </c>
    </row>
    <row r="11" spans="1:16" s="243" customFormat="1" x14ac:dyDescent="0.25">
      <c r="A11" s="286" t="s">
        <v>213</v>
      </c>
      <c r="B11" s="287">
        <v>88</v>
      </c>
      <c r="C11" s="286"/>
      <c r="D11" s="287">
        <v>26</v>
      </c>
      <c r="E11" s="286"/>
    </row>
    <row r="12" spans="1:16" s="288" customFormat="1" x14ac:dyDescent="0.25">
      <c r="A12" s="288" t="s">
        <v>214</v>
      </c>
      <c r="B12" s="289">
        <v>22</v>
      </c>
      <c r="D12" s="289">
        <v>88</v>
      </c>
    </row>
    <row r="13" spans="1:16" s="243" customFormat="1" x14ac:dyDescent="0.25">
      <c r="A13" s="286" t="s">
        <v>215</v>
      </c>
      <c r="B13" s="287">
        <v>531</v>
      </c>
      <c r="C13" s="286"/>
      <c r="D13" s="287">
        <v>355</v>
      </c>
      <c r="E13" s="286"/>
    </row>
    <row r="14" spans="1:16" s="288" customFormat="1" x14ac:dyDescent="0.25">
      <c r="A14" s="288" t="s">
        <v>216</v>
      </c>
      <c r="B14" s="289">
        <v>146</v>
      </c>
      <c r="D14" s="289">
        <v>130</v>
      </c>
    </row>
    <row r="15" spans="1:16" s="243" customFormat="1" x14ac:dyDescent="0.25">
      <c r="A15" s="286" t="s">
        <v>217</v>
      </c>
      <c r="B15" s="287">
        <v>2</v>
      </c>
      <c r="C15" s="286"/>
      <c r="D15" s="287">
        <v>2</v>
      </c>
      <c r="E15" s="286"/>
    </row>
    <row r="16" spans="1:16" s="288" customFormat="1" x14ac:dyDescent="0.25">
      <c r="A16" s="288" t="s">
        <v>218</v>
      </c>
      <c r="B16" s="289">
        <v>0</v>
      </c>
      <c r="D16" s="289">
        <v>0</v>
      </c>
    </row>
    <row r="17" spans="1:5" s="243" customFormat="1" x14ac:dyDescent="0.25">
      <c r="A17" s="286" t="s">
        <v>219</v>
      </c>
      <c r="B17" s="287">
        <v>24</v>
      </c>
      <c r="C17" s="286"/>
      <c r="D17" s="287">
        <v>27</v>
      </c>
      <c r="E17" s="286"/>
    </row>
    <row r="18" spans="1:5" s="288" customFormat="1" x14ac:dyDescent="0.25">
      <c r="A18" s="288" t="s">
        <v>220</v>
      </c>
      <c r="B18" s="289">
        <v>11</v>
      </c>
      <c r="D18" s="289">
        <v>9</v>
      </c>
    </row>
    <row r="19" spans="1:5" s="243" customFormat="1" x14ac:dyDescent="0.25">
      <c r="A19" s="286" t="s">
        <v>221</v>
      </c>
      <c r="B19" s="287">
        <v>1</v>
      </c>
      <c r="C19" s="286"/>
      <c r="D19" s="287">
        <v>1</v>
      </c>
      <c r="E19" s="286"/>
    </row>
    <row r="20" spans="1:5" s="288" customFormat="1" x14ac:dyDescent="0.25">
      <c r="A20" s="288" t="s">
        <v>222</v>
      </c>
      <c r="B20" s="289">
        <v>2</v>
      </c>
      <c r="D20" s="289">
        <v>2</v>
      </c>
    </row>
    <row r="21" spans="1:5" s="243" customFormat="1" x14ac:dyDescent="0.25">
      <c r="A21" s="286" t="s">
        <v>223</v>
      </c>
      <c r="B21" s="287">
        <v>98</v>
      </c>
      <c r="C21" s="286"/>
      <c r="D21" s="287">
        <v>102</v>
      </c>
      <c r="E21" s="286"/>
    </row>
    <row r="22" spans="1:5" s="288" customFormat="1" x14ac:dyDescent="0.25">
      <c r="A22" s="288" t="s">
        <v>224</v>
      </c>
      <c r="B22" s="289">
        <v>1</v>
      </c>
      <c r="D22" s="289">
        <v>1</v>
      </c>
    </row>
    <row r="23" spans="1:5" s="243" customFormat="1" x14ac:dyDescent="0.25">
      <c r="A23" s="286" t="s">
        <v>225</v>
      </c>
      <c r="B23" s="287">
        <v>0</v>
      </c>
      <c r="C23" s="286"/>
      <c r="D23" s="287">
        <v>0</v>
      </c>
      <c r="E23" s="286"/>
    </row>
    <row r="24" spans="1:5" s="288" customFormat="1" x14ac:dyDescent="0.25">
      <c r="A24" s="288" t="s">
        <v>226</v>
      </c>
      <c r="B24" s="289">
        <v>4</v>
      </c>
      <c r="D24" s="289">
        <v>4</v>
      </c>
    </row>
    <row r="25" spans="1:5" s="243" customFormat="1" x14ac:dyDescent="0.25">
      <c r="A25" s="286" t="s">
        <v>227</v>
      </c>
      <c r="B25" s="287">
        <v>0</v>
      </c>
      <c r="C25" s="286"/>
      <c r="D25" s="287">
        <v>0</v>
      </c>
      <c r="E25" s="286"/>
    </row>
    <row r="26" spans="1:5" s="288" customFormat="1" x14ac:dyDescent="0.25">
      <c r="A26" s="288" t="s">
        <v>228</v>
      </c>
      <c r="B26" s="289">
        <v>6</v>
      </c>
      <c r="D26" s="289">
        <v>4</v>
      </c>
    </row>
    <row r="27" spans="1:5" s="243" customFormat="1" x14ac:dyDescent="0.25">
      <c r="A27" s="286" t="s">
        <v>229</v>
      </c>
      <c r="B27" s="287">
        <v>17</v>
      </c>
      <c r="C27" s="286"/>
      <c r="D27" s="287">
        <v>19</v>
      </c>
      <c r="E27" s="286"/>
    </row>
    <row r="28" spans="1:5" s="288" customFormat="1" x14ac:dyDescent="0.25">
      <c r="A28" s="288" t="s">
        <v>230</v>
      </c>
      <c r="B28" s="289">
        <v>3</v>
      </c>
      <c r="D28" s="289">
        <v>3</v>
      </c>
    </row>
    <row r="29" spans="1:5" s="243" customFormat="1" x14ac:dyDescent="0.25">
      <c r="A29" s="286" t="s">
        <v>231</v>
      </c>
      <c r="B29" s="287">
        <v>117</v>
      </c>
      <c r="C29" s="286"/>
      <c r="D29" s="287">
        <v>122</v>
      </c>
      <c r="E29" s="286"/>
    </row>
    <row r="30" spans="1:5" s="288" customFormat="1" x14ac:dyDescent="0.25">
      <c r="A30" s="288" t="s">
        <v>232</v>
      </c>
      <c r="B30" s="289">
        <v>0</v>
      </c>
      <c r="D30" s="289">
        <v>0</v>
      </c>
    </row>
    <row r="31" spans="1:5" s="243" customFormat="1" x14ac:dyDescent="0.25">
      <c r="A31" s="286" t="s">
        <v>233</v>
      </c>
      <c r="B31" s="287">
        <v>261</v>
      </c>
      <c r="C31" s="286"/>
      <c r="D31" s="287">
        <v>214</v>
      </c>
      <c r="E31" s="286"/>
    </row>
    <row r="32" spans="1:5" s="288" customFormat="1" x14ac:dyDescent="0.25">
      <c r="A32" s="288" t="s">
        <v>234</v>
      </c>
      <c r="B32" s="289">
        <v>0</v>
      </c>
      <c r="D32" s="289">
        <v>0</v>
      </c>
    </row>
    <row r="33" spans="1:5" s="243" customFormat="1" x14ac:dyDescent="0.25">
      <c r="A33" s="286" t="s">
        <v>235</v>
      </c>
      <c r="B33" s="287">
        <v>1</v>
      </c>
      <c r="C33" s="286"/>
      <c r="D33" s="287">
        <v>1</v>
      </c>
      <c r="E33" s="286"/>
    </row>
    <row r="34" spans="1:5" s="288" customFormat="1" x14ac:dyDescent="0.25">
      <c r="A34" s="288" t="s">
        <v>236</v>
      </c>
      <c r="B34" s="289">
        <v>0</v>
      </c>
      <c r="D34" s="289">
        <v>0</v>
      </c>
    </row>
    <row r="35" spans="1:5" s="243" customFormat="1" x14ac:dyDescent="0.25">
      <c r="A35" s="286" t="s">
        <v>237</v>
      </c>
      <c r="B35" s="287">
        <v>133</v>
      </c>
      <c r="C35" s="286"/>
      <c r="D35" s="287">
        <v>131</v>
      </c>
      <c r="E35" s="286"/>
    </row>
    <row r="36" spans="1:5" s="288" customFormat="1" x14ac:dyDescent="0.25">
      <c r="A36" s="288" t="s">
        <v>238</v>
      </c>
      <c r="B36" s="289">
        <v>1</v>
      </c>
      <c r="D36" s="289">
        <v>1</v>
      </c>
    </row>
    <row r="37" spans="1:5" s="243" customFormat="1" x14ac:dyDescent="0.25">
      <c r="A37" s="286" t="s">
        <v>239</v>
      </c>
      <c r="B37" s="287">
        <v>2</v>
      </c>
      <c r="C37" s="286"/>
      <c r="D37" s="287">
        <v>2</v>
      </c>
      <c r="E37" s="286"/>
    </row>
    <row r="38" spans="1:5" s="288" customFormat="1" x14ac:dyDescent="0.25">
      <c r="A38" s="288" t="s">
        <v>240</v>
      </c>
      <c r="B38" s="289">
        <v>0</v>
      </c>
      <c r="D38" s="289">
        <v>0</v>
      </c>
    </row>
    <row r="39" spans="1:5" s="243" customFormat="1" x14ac:dyDescent="0.25">
      <c r="A39" s="286" t="s">
        <v>241</v>
      </c>
      <c r="B39" s="287">
        <v>0</v>
      </c>
      <c r="C39" s="286"/>
      <c r="D39" s="287">
        <v>0</v>
      </c>
      <c r="E39" s="286"/>
    </row>
    <row r="40" spans="1:5" s="288" customFormat="1" x14ac:dyDescent="0.25">
      <c r="A40" s="288" t="s">
        <v>242</v>
      </c>
      <c r="B40" s="289">
        <v>49</v>
      </c>
      <c r="D40" s="289">
        <v>61</v>
      </c>
    </row>
    <row r="41" spans="1:5" s="243" customFormat="1" x14ac:dyDescent="0.25">
      <c r="A41" s="286" t="s">
        <v>243</v>
      </c>
      <c r="B41" s="287">
        <v>2618</v>
      </c>
      <c r="C41" s="286"/>
      <c r="D41" s="287">
        <v>3411</v>
      </c>
      <c r="E41" s="286"/>
    </row>
    <row r="42" spans="1:5" s="288" customFormat="1" x14ac:dyDescent="0.25">
      <c r="A42" s="288" t="s">
        <v>433</v>
      </c>
      <c r="B42" s="289">
        <v>0</v>
      </c>
      <c r="D42" s="289">
        <v>0</v>
      </c>
    </row>
    <row r="43" spans="1:5" s="243" customFormat="1" x14ac:dyDescent="0.25">
      <c r="A43" s="286" t="s">
        <v>434</v>
      </c>
      <c r="B43" s="287">
        <v>0</v>
      </c>
      <c r="C43" s="286"/>
      <c r="D43" s="287">
        <v>0</v>
      </c>
      <c r="E43" s="286"/>
    </row>
    <row r="44" spans="1:5" s="288" customFormat="1" x14ac:dyDescent="0.25">
      <c r="A44" s="288" t="s">
        <v>244</v>
      </c>
      <c r="B44" s="289">
        <v>163</v>
      </c>
      <c r="D44" s="289">
        <v>257</v>
      </c>
    </row>
    <row r="45" spans="1:5" s="243" customFormat="1" x14ac:dyDescent="0.25">
      <c r="A45" s="286" t="s">
        <v>245</v>
      </c>
      <c r="B45" s="287">
        <v>0</v>
      </c>
      <c r="C45" s="286"/>
      <c r="D45" s="287">
        <v>0</v>
      </c>
      <c r="E45" s="286"/>
    </row>
    <row r="46" spans="1:5" s="288" customFormat="1" x14ac:dyDescent="0.25">
      <c r="A46" s="288" t="s">
        <v>246</v>
      </c>
      <c r="B46" s="289">
        <v>1</v>
      </c>
      <c r="D46" s="289">
        <v>1</v>
      </c>
    </row>
    <row r="47" spans="1:5" s="243" customFormat="1" x14ac:dyDescent="0.25">
      <c r="A47" s="286" t="s">
        <v>247</v>
      </c>
      <c r="B47" s="287">
        <v>0</v>
      </c>
      <c r="C47" s="286"/>
      <c r="D47" s="287">
        <v>0</v>
      </c>
      <c r="E47" s="286"/>
    </row>
    <row r="48" spans="1:5" s="288" customFormat="1" x14ac:dyDescent="0.25">
      <c r="A48" s="288" t="s">
        <v>248</v>
      </c>
      <c r="B48" s="289">
        <v>21</v>
      </c>
      <c r="D48" s="289">
        <v>22</v>
      </c>
    </row>
    <row r="49" spans="1:5" s="243" customFormat="1" x14ac:dyDescent="0.25">
      <c r="A49" s="286" t="s">
        <v>249</v>
      </c>
      <c r="B49" s="287">
        <v>1</v>
      </c>
      <c r="C49" s="286"/>
      <c r="D49" s="287">
        <v>1</v>
      </c>
      <c r="E49" s="286"/>
    </row>
    <row r="50" spans="1:5" s="288" customFormat="1" x14ac:dyDescent="0.25">
      <c r="A50" s="288" t="s">
        <v>250</v>
      </c>
      <c r="B50" s="289">
        <v>110</v>
      </c>
      <c r="D50" s="289">
        <v>80</v>
      </c>
    </row>
    <row r="51" spans="1:5" s="243" customFormat="1" x14ac:dyDescent="0.25">
      <c r="A51" s="286" t="s">
        <v>251</v>
      </c>
      <c r="B51" s="287">
        <v>0</v>
      </c>
      <c r="C51" s="286"/>
      <c r="D51" s="287">
        <v>0</v>
      </c>
      <c r="E51" s="286"/>
    </row>
    <row r="52" spans="1:5" s="288" customFormat="1" x14ac:dyDescent="0.25">
      <c r="A52" s="288" t="s">
        <v>252</v>
      </c>
      <c r="B52" s="289">
        <v>11</v>
      </c>
      <c r="D52" s="289">
        <v>7</v>
      </c>
    </row>
    <row r="53" spans="1:5" s="243" customFormat="1" x14ac:dyDescent="0.25">
      <c r="A53" s="286" t="s">
        <v>253</v>
      </c>
      <c r="B53" s="287">
        <v>507</v>
      </c>
      <c r="C53" s="286"/>
      <c r="D53" s="287">
        <v>599</v>
      </c>
      <c r="E53" s="286"/>
    </row>
    <row r="54" spans="1:5" s="288" customFormat="1" x14ac:dyDescent="0.25">
      <c r="A54" s="288" t="s">
        <v>254</v>
      </c>
      <c r="B54" s="289">
        <v>68</v>
      </c>
      <c r="D54" s="289">
        <v>43</v>
      </c>
    </row>
    <row r="55" spans="1:5" s="243" customFormat="1" x14ac:dyDescent="0.25">
      <c r="A55" s="286" t="s">
        <v>255</v>
      </c>
      <c r="B55" s="287">
        <v>0</v>
      </c>
      <c r="C55" s="286"/>
      <c r="D55" s="287">
        <v>0</v>
      </c>
      <c r="E55" s="286"/>
    </row>
    <row r="56" spans="1:5" s="288" customFormat="1" x14ac:dyDescent="0.25">
      <c r="A56" s="288" t="s">
        <v>256</v>
      </c>
      <c r="B56" s="289">
        <v>8</v>
      </c>
      <c r="D56" s="289">
        <v>3</v>
      </c>
    </row>
    <row r="57" spans="1:5" s="243" customFormat="1" x14ac:dyDescent="0.25">
      <c r="A57" s="286" t="s">
        <v>257</v>
      </c>
      <c r="B57" s="287">
        <v>11</v>
      </c>
      <c r="C57" s="286"/>
      <c r="D57" s="287">
        <v>20</v>
      </c>
      <c r="E57" s="286"/>
    </row>
    <row r="58" spans="1:5" s="288" customFormat="1" x14ac:dyDescent="0.25">
      <c r="A58" s="288" t="s">
        <v>258</v>
      </c>
      <c r="B58" s="289">
        <v>20</v>
      </c>
      <c r="D58" s="289">
        <v>16</v>
      </c>
    </row>
    <row r="59" spans="1:5" s="243" customFormat="1" x14ac:dyDescent="0.25">
      <c r="A59" s="286" t="s">
        <v>259</v>
      </c>
      <c r="B59" s="287">
        <v>4</v>
      </c>
      <c r="C59" s="286"/>
      <c r="D59" s="287">
        <v>25</v>
      </c>
      <c r="E59" s="286"/>
    </row>
    <row r="60" spans="1:5" s="288" customFormat="1" x14ac:dyDescent="0.25">
      <c r="A60" s="288" t="s">
        <v>260</v>
      </c>
      <c r="B60" s="289">
        <v>0</v>
      </c>
      <c r="D60" s="289">
        <v>0</v>
      </c>
    </row>
    <row r="61" spans="1:5" s="243" customFormat="1" x14ac:dyDescent="0.25">
      <c r="A61" s="286" t="s">
        <v>261</v>
      </c>
      <c r="B61" s="287">
        <v>0</v>
      </c>
      <c r="C61" s="286"/>
      <c r="D61" s="287">
        <v>0</v>
      </c>
      <c r="E61" s="286"/>
    </row>
    <row r="62" spans="1:5" s="288" customFormat="1" x14ac:dyDescent="0.25">
      <c r="A62" s="288" t="s">
        <v>262</v>
      </c>
      <c r="B62" s="289">
        <v>4</v>
      </c>
      <c r="D62" s="289">
        <v>4</v>
      </c>
    </row>
    <row r="63" spans="1:5" s="243" customFormat="1" x14ac:dyDescent="0.25">
      <c r="A63" s="286" t="s">
        <v>263</v>
      </c>
      <c r="B63" s="287">
        <v>0</v>
      </c>
      <c r="C63" s="286"/>
      <c r="D63" s="287">
        <v>0</v>
      </c>
      <c r="E63" s="286"/>
    </row>
    <row r="64" spans="1:5" s="288" customFormat="1" x14ac:dyDescent="0.25">
      <c r="A64" s="288" t="s">
        <v>264</v>
      </c>
      <c r="B64" s="289">
        <v>2</v>
      </c>
      <c r="D64" s="289">
        <v>1</v>
      </c>
    </row>
    <row r="65" spans="1:5" s="243" customFormat="1" x14ac:dyDescent="0.25">
      <c r="A65" s="286" t="s">
        <v>265</v>
      </c>
      <c r="B65" s="287">
        <v>54</v>
      </c>
      <c r="C65" s="286"/>
      <c r="D65" s="287">
        <v>48</v>
      </c>
      <c r="E65" s="286"/>
    </row>
    <row r="66" spans="1:5" s="288" customFormat="1" x14ac:dyDescent="0.25">
      <c r="A66" s="288" t="s">
        <v>266</v>
      </c>
      <c r="B66" s="289">
        <v>209</v>
      </c>
      <c r="D66" s="289">
        <v>741</v>
      </c>
    </row>
    <row r="67" spans="1:5" s="243" customFormat="1" x14ac:dyDescent="0.25">
      <c r="A67" s="286" t="s">
        <v>267</v>
      </c>
      <c r="B67" s="287">
        <v>0</v>
      </c>
      <c r="C67" s="286"/>
      <c r="D67" s="287">
        <v>0</v>
      </c>
      <c r="E67" s="286"/>
    </row>
    <row r="68" spans="1:5" s="288" customFormat="1" x14ac:dyDescent="0.25">
      <c r="A68" s="288" t="s">
        <v>268</v>
      </c>
      <c r="B68" s="289">
        <v>0</v>
      </c>
      <c r="D68" s="289">
        <v>0</v>
      </c>
    </row>
    <row r="69" spans="1:5" s="243" customFormat="1" x14ac:dyDescent="0.25">
      <c r="A69" s="286" t="s">
        <v>269</v>
      </c>
      <c r="B69" s="287">
        <v>2</v>
      </c>
      <c r="C69" s="286"/>
      <c r="D69" s="287">
        <v>1</v>
      </c>
      <c r="E69" s="286"/>
    </row>
    <row r="70" spans="1:5" s="288" customFormat="1" x14ac:dyDescent="0.25">
      <c r="A70" s="288" t="s">
        <v>270</v>
      </c>
      <c r="B70" s="289">
        <v>1338</v>
      </c>
      <c r="D70" s="289">
        <v>387</v>
      </c>
    </row>
    <row r="71" spans="1:5" s="243" customFormat="1" x14ac:dyDescent="0.25">
      <c r="A71" s="286" t="s">
        <v>271</v>
      </c>
      <c r="B71" s="287">
        <v>13</v>
      </c>
      <c r="C71" s="286"/>
      <c r="D71" s="287">
        <v>7</v>
      </c>
      <c r="E71" s="286"/>
    </row>
    <row r="72" spans="1:5" s="288" customFormat="1" x14ac:dyDescent="0.25">
      <c r="A72" s="288" t="s">
        <v>272</v>
      </c>
      <c r="B72" s="289">
        <v>3</v>
      </c>
      <c r="D72" s="289">
        <v>3</v>
      </c>
    </row>
    <row r="73" spans="1:5" s="243" customFormat="1" x14ac:dyDescent="0.25">
      <c r="A73" s="286" t="s">
        <v>273</v>
      </c>
      <c r="B73" s="287">
        <v>150</v>
      </c>
      <c r="C73" s="286"/>
      <c r="D73" s="287">
        <v>171</v>
      </c>
      <c r="E73" s="286"/>
    </row>
    <row r="74" spans="1:5" s="288" customFormat="1" x14ac:dyDescent="0.25">
      <c r="A74" s="288" t="s">
        <v>274</v>
      </c>
      <c r="B74" s="289">
        <v>0</v>
      </c>
      <c r="D74" s="289">
        <v>0</v>
      </c>
    </row>
    <row r="75" spans="1:5" s="243" customFormat="1" x14ac:dyDescent="0.25">
      <c r="A75" s="286" t="s">
        <v>435</v>
      </c>
      <c r="B75" s="287">
        <v>0</v>
      </c>
      <c r="C75" s="286"/>
      <c r="D75" s="287">
        <v>0</v>
      </c>
      <c r="E75" s="286"/>
    </row>
    <row r="76" spans="1:5" s="288" customFormat="1" x14ac:dyDescent="0.25">
      <c r="A76" s="288" t="s">
        <v>275</v>
      </c>
      <c r="B76" s="289">
        <v>5</v>
      </c>
      <c r="D76" s="289">
        <v>4</v>
      </c>
    </row>
    <row r="77" spans="1:5" s="243" customFormat="1" x14ac:dyDescent="0.25">
      <c r="A77" s="286" t="s">
        <v>276</v>
      </c>
      <c r="B77" s="287">
        <v>0</v>
      </c>
      <c r="C77" s="286"/>
      <c r="D77" s="287">
        <v>0</v>
      </c>
      <c r="E77" s="286"/>
    </row>
    <row r="78" spans="1:5" s="288" customFormat="1" x14ac:dyDescent="0.25">
      <c r="A78" s="288" t="s">
        <v>277</v>
      </c>
      <c r="B78" s="289">
        <v>0</v>
      </c>
      <c r="D78" s="289">
        <v>0</v>
      </c>
    </row>
    <row r="79" spans="1:5" s="243" customFormat="1" x14ac:dyDescent="0.25">
      <c r="A79" s="286" t="s">
        <v>278</v>
      </c>
      <c r="B79" s="287">
        <v>0</v>
      </c>
      <c r="C79" s="286"/>
      <c r="D79" s="287">
        <v>0</v>
      </c>
      <c r="E79" s="286"/>
    </row>
    <row r="80" spans="1:5" s="288" customFormat="1" ht="12.75" customHeight="1" x14ac:dyDescent="0.25">
      <c r="A80" s="288" t="s">
        <v>279</v>
      </c>
      <c r="B80" s="289">
        <v>0</v>
      </c>
      <c r="D80" s="289">
        <v>0</v>
      </c>
    </row>
    <row r="81" spans="1:5" s="243" customFormat="1" x14ac:dyDescent="0.25">
      <c r="A81" s="286" t="s">
        <v>280</v>
      </c>
      <c r="B81" s="287">
        <v>5</v>
      </c>
      <c r="C81" s="286"/>
      <c r="D81" s="287">
        <v>5</v>
      </c>
      <c r="E81" s="286"/>
    </row>
    <row r="82" spans="1:5" s="288" customFormat="1" x14ac:dyDescent="0.25">
      <c r="A82" s="288" t="s">
        <v>281</v>
      </c>
      <c r="B82" s="289">
        <v>173</v>
      </c>
      <c r="D82" s="289">
        <v>209</v>
      </c>
    </row>
    <row r="83" spans="1:5" s="243" customFormat="1" x14ac:dyDescent="0.25">
      <c r="A83" s="286" t="s">
        <v>282</v>
      </c>
      <c r="B83" s="287">
        <v>421</v>
      </c>
      <c r="C83" s="286"/>
      <c r="D83" s="287">
        <v>267</v>
      </c>
      <c r="E83" s="286"/>
    </row>
    <row r="84" spans="1:5" s="288" customFormat="1" x14ac:dyDescent="0.25">
      <c r="A84" s="288" t="s">
        <v>283</v>
      </c>
      <c r="B84" s="289">
        <v>57</v>
      </c>
      <c r="D84" s="289">
        <v>56</v>
      </c>
    </row>
    <row r="85" spans="1:5" s="243" customFormat="1" x14ac:dyDescent="0.25">
      <c r="A85" s="286" t="s">
        <v>284</v>
      </c>
      <c r="B85" s="287">
        <v>2902</v>
      </c>
      <c r="C85" s="286"/>
      <c r="D85" s="287">
        <v>3038</v>
      </c>
      <c r="E85" s="286"/>
    </row>
    <row r="86" spans="1:5" s="288" customFormat="1" x14ac:dyDescent="0.25">
      <c r="A86" s="288" t="s">
        <v>285</v>
      </c>
      <c r="B86" s="289">
        <v>115</v>
      </c>
      <c r="D86" s="289">
        <v>147</v>
      </c>
    </row>
    <row r="87" spans="1:5" s="243" customFormat="1" x14ac:dyDescent="0.25">
      <c r="A87" s="286" t="s">
        <v>286</v>
      </c>
      <c r="B87" s="287">
        <v>23</v>
      </c>
      <c r="C87" s="286"/>
      <c r="D87" s="287">
        <v>28</v>
      </c>
      <c r="E87" s="286"/>
    </row>
    <row r="88" spans="1:5" s="288" customFormat="1" x14ac:dyDescent="0.25">
      <c r="A88" s="288" t="s">
        <v>287</v>
      </c>
      <c r="B88" s="289">
        <v>0</v>
      </c>
      <c r="D88" s="289">
        <v>0</v>
      </c>
    </row>
    <row r="89" spans="1:5" s="243" customFormat="1" x14ac:dyDescent="0.25">
      <c r="A89" s="286" t="s">
        <v>288</v>
      </c>
      <c r="B89" s="287">
        <v>175</v>
      </c>
      <c r="C89" s="286"/>
      <c r="D89" s="287">
        <v>200</v>
      </c>
      <c r="E89" s="286"/>
    </row>
    <row r="90" spans="1:5" s="288" customFormat="1" x14ac:dyDescent="0.25">
      <c r="A90" s="288" t="s">
        <v>289</v>
      </c>
      <c r="B90" s="289">
        <v>416</v>
      </c>
      <c r="D90" s="289">
        <v>161</v>
      </c>
    </row>
    <row r="91" spans="1:5" s="243" customFormat="1" x14ac:dyDescent="0.25">
      <c r="A91" s="286" t="s">
        <v>290</v>
      </c>
      <c r="B91" s="287">
        <v>1220</v>
      </c>
      <c r="C91" s="286"/>
      <c r="D91" s="287">
        <f>(147422-146831)+926</f>
        <v>1517</v>
      </c>
      <c r="E91" s="286"/>
    </row>
    <row r="92" spans="1:5" s="288" customFormat="1" ht="12" customHeight="1" x14ac:dyDescent="0.25">
      <c r="A92" s="288" t="s">
        <v>291</v>
      </c>
      <c r="B92" s="289">
        <v>10</v>
      </c>
      <c r="D92" s="289">
        <v>10</v>
      </c>
    </row>
    <row r="93" spans="1:5" s="243" customFormat="1" x14ac:dyDescent="0.25">
      <c r="A93" s="286" t="s">
        <v>292</v>
      </c>
      <c r="B93" s="287">
        <v>8945</v>
      </c>
      <c r="C93" s="286"/>
      <c r="D93" s="287">
        <v>13889</v>
      </c>
      <c r="E93" s="286"/>
    </row>
    <row r="94" spans="1:5" s="288" customFormat="1" x14ac:dyDescent="0.25">
      <c r="A94" s="288" t="s">
        <v>293</v>
      </c>
      <c r="B94" s="289">
        <v>7</v>
      </c>
      <c r="D94" s="289">
        <v>5</v>
      </c>
    </row>
    <row r="95" spans="1:5" s="243" customFormat="1" x14ac:dyDescent="0.25">
      <c r="A95" s="286" t="s">
        <v>294</v>
      </c>
      <c r="B95" s="287">
        <v>12</v>
      </c>
      <c r="C95" s="286"/>
      <c r="D95" s="287">
        <v>7</v>
      </c>
      <c r="E95" s="286"/>
    </row>
    <row r="96" spans="1:5" s="288" customFormat="1" x14ac:dyDescent="0.25">
      <c r="A96" s="288" t="s">
        <v>295</v>
      </c>
      <c r="B96" s="289">
        <v>6</v>
      </c>
      <c r="D96" s="289">
        <v>7</v>
      </c>
    </row>
    <row r="97" spans="1:5" s="243" customFormat="1" x14ac:dyDescent="0.25">
      <c r="A97" s="286" t="s">
        <v>296</v>
      </c>
      <c r="B97" s="287">
        <v>0</v>
      </c>
      <c r="C97" s="286"/>
      <c r="D97" s="287">
        <v>0</v>
      </c>
      <c r="E97" s="286"/>
    </row>
    <row r="98" spans="1:5" s="288" customFormat="1" x14ac:dyDescent="0.25">
      <c r="A98" s="288" t="s">
        <v>297</v>
      </c>
      <c r="B98" s="289">
        <v>1</v>
      </c>
      <c r="D98" s="289">
        <v>1</v>
      </c>
    </row>
    <row r="99" spans="1:5" s="243" customFormat="1" x14ac:dyDescent="0.25">
      <c r="A99" s="286" t="s">
        <v>298</v>
      </c>
      <c r="B99" s="287">
        <v>364</v>
      </c>
      <c r="C99" s="286"/>
      <c r="D99" s="287">
        <v>237</v>
      </c>
      <c r="E99" s="286"/>
    </row>
    <row r="100" spans="1:5" s="288" customFormat="1" x14ac:dyDescent="0.25">
      <c r="A100" s="288" t="s">
        <v>436</v>
      </c>
      <c r="B100" s="289">
        <v>0</v>
      </c>
      <c r="D100" s="289">
        <v>0</v>
      </c>
    </row>
    <row r="101" spans="1:5" s="243" customFormat="1" x14ac:dyDescent="0.25">
      <c r="A101" s="286" t="s">
        <v>299</v>
      </c>
      <c r="B101" s="287">
        <v>13</v>
      </c>
      <c r="C101" s="286"/>
      <c r="D101" s="287">
        <v>10</v>
      </c>
      <c r="E101" s="286"/>
    </row>
    <row r="102" spans="1:5" s="288" customFormat="1" x14ac:dyDescent="0.25">
      <c r="A102" s="288" t="s">
        <v>300</v>
      </c>
      <c r="B102" s="289">
        <v>0</v>
      </c>
      <c r="D102" s="289">
        <v>0</v>
      </c>
    </row>
    <row r="103" spans="1:5" s="243" customFormat="1" x14ac:dyDescent="0.25">
      <c r="A103" s="286" t="s">
        <v>301</v>
      </c>
      <c r="B103" s="287">
        <v>2</v>
      </c>
      <c r="C103" s="286"/>
      <c r="D103" s="287">
        <v>2</v>
      </c>
      <c r="E103" s="286"/>
    </row>
    <row r="104" spans="1:5" s="288" customFormat="1" x14ac:dyDescent="0.25">
      <c r="A104" s="288" t="s">
        <v>302</v>
      </c>
      <c r="B104" s="289">
        <v>30</v>
      </c>
      <c r="D104" s="289">
        <v>31</v>
      </c>
    </row>
    <row r="105" spans="1:5" s="243" customFormat="1" x14ac:dyDescent="0.25">
      <c r="A105" s="286" t="s">
        <v>303</v>
      </c>
      <c r="B105" s="287">
        <v>4</v>
      </c>
      <c r="C105" s="286"/>
      <c r="D105" s="287">
        <v>3</v>
      </c>
      <c r="E105" s="286"/>
    </row>
    <row r="106" spans="1:5" s="288" customFormat="1" x14ac:dyDescent="0.25">
      <c r="A106" s="288" t="s">
        <v>304</v>
      </c>
      <c r="B106" s="289">
        <v>0</v>
      </c>
      <c r="D106" s="289">
        <v>0</v>
      </c>
    </row>
    <row r="107" spans="1:5" s="243" customFormat="1" x14ac:dyDescent="0.25">
      <c r="A107" s="286" t="s">
        <v>305</v>
      </c>
      <c r="B107" s="287">
        <v>0</v>
      </c>
      <c r="C107" s="286"/>
      <c r="D107" s="287">
        <v>0</v>
      </c>
      <c r="E107" s="286"/>
    </row>
    <row r="108" spans="1:5" s="288" customFormat="1" x14ac:dyDescent="0.25">
      <c r="A108" s="288" t="s">
        <v>306</v>
      </c>
      <c r="B108" s="289">
        <v>0</v>
      </c>
      <c r="D108" s="289">
        <v>0</v>
      </c>
    </row>
    <row r="109" spans="1:5" s="243" customFormat="1" x14ac:dyDescent="0.25">
      <c r="A109" s="286" t="s">
        <v>307</v>
      </c>
      <c r="B109" s="287">
        <v>0</v>
      </c>
      <c r="C109" s="286"/>
      <c r="D109" s="287">
        <v>0</v>
      </c>
      <c r="E109" s="286"/>
    </row>
    <row r="110" spans="1:5" s="288" customFormat="1" x14ac:dyDescent="0.25">
      <c r="A110" s="288" t="s">
        <v>308</v>
      </c>
      <c r="B110" s="289">
        <v>43</v>
      </c>
      <c r="D110" s="289">
        <v>39</v>
      </c>
    </row>
    <row r="111" spans="1:5" s="243" customFormat="1" x14ac:dyDescent="0.25">
      <c r="A111" s="286" t="s">
        <v>309</v>
      </c>
      <c r="B111" s="287">
        <v>20</v>
      </c>
      <c r="C111" s="286"/>
      <c r="D111" s="287">
        <v>25</v>
      </c>
      <c r="E111" s="286"/>
    </row>
    <row r="112" spans="1:5" s="288" customFormat="1" x14ac:dyDescent="0.25">
      <c r="A112" s="288" t="s">
        <v>310</v>
      </c>
      <c r="B112" s="289">
        <v>13</v>
      </c>
      <c r="D112" s="289">
        <v>16</v>
      </c>
    </row>
    <row r="113" spans="1:5" s="243" customFormat="1" x14ac:dyDescent="0.25">
      <c r="A113" s="286" t="s">
        <v>311</v>
      </c>
      <c r="B113" s="287">
        <v>0</v>
      </c>
      <c r="C113" s="286"/>
      <c r="D113" s="287">
        <v>0</v>
      </c>
      <c r="E113" s="286"/>
    </row>
    <row r="114" spans="1:5" s="288" customFormat="1" x14ac:dyDescent="0.25">
      <c r="A114" s="288" t="s">
        <v>312</v>
      </c>
      <c r="B114" s="289">
        <v>1</v>
      </c>
      <c r="D114" s="289">
        <v>1</v>
      </c>
    </row>
    <row r="115" spans="1:5" s="243" customFormat="1" x14ac:dyDescent="0.25">
      <c r="A115" s="286" t="s">
        <v>313</v>
      </c>
      <c r="B115" s="287">
        <v>260</v>
      </c>
      <c r="C115" s="286"/>
      <c r="D115" s="287">
        <v>332</v>
      </c>
      <c r="E115" s="286"/>
    </row>
    <row r="116" spans="1:5" s="288" customFormat="1" x14ac:dyDescent="0.25">
      <c r="A116" s="288" t="s">
        <v>314</v>
      </c>
      <c r="B116" s="289">
        <v>0</v>
      </c>
      <c r="D116" s="289">
        <v>0</v>
      </c>
    </row>
    <row r="117" spans="1:5" s="243" customFormat="1" x14ac:dyDescent="0.25">
      <c r="A117" s="286" t="s">
        <v>315</v>
      </c>
      <c r="B117" s="287">
        <v>0</v>
      </c>
      <c r="C117" s="286"/>
      <c r="D117" s="287">
        <v>0</v>
      </c>
      <c r="E117" s="286"/>
    </row>
    <row r="118" spans="1:5" s="288" customFormat="1" x14ac:dyDescent="0.25">
      <c r="A118" s="288" t="s">
        <v>316</v>
      </c>
      <c r="B118" s="289">
        <v>53</v>
      </c>
      <c r="D118" s="289">
        <v>14</v>
      </c>
    </row>
    <row r="119" spans="1:5" s="243" customFormat="1" x14ac:dyDescent="0.25">
      <c r="A119" s="286" t="s">
        <v>317</v>
      </c>
      <c r="B119" s="287">
        <v>0</v>
      </c>
      <c r="C119" s="286"/>
      <c r="D119" s="287">
        <v>0</v>
      </c>
      <c r="E119" s="286"/>
    </row>
    <row r="120" spans="1:5" s="288" customFormat="1" x14ac:dyDescent="0.25">
      <c r="A120" s="288" t="s">
        <v>318</v>
      </c>
      <c r="B120" s="289">
        <v>12</v>
      </c>
      <c r="D120" s="289">
        <v>12</v>
      </c>
    </row>
    <row r="121" spans="1:5" s="243" customFormat="1" x14ac:dyDescent="0.25">
      <c r="A121" s="286" t="s">
        <v>319</v>
      </c>
      <c r="B121" s="287">
        <v>221</v>
      </c>
      <c r="C121" s="286"/>
      <c r="D121" s="287">
        <v>237</v>
      </c>
      <c r="E121" s="286"/>
    </row>
    <row r="122" spans="1:5" s="288" customFormat="1" x14ac:dyDescent="0.25">
      <c r="A122" s="288" t="s">
        <v>320</v>
      </c>
      <c r="B122" s="289">
        <v>0</v>
      </c>
      <c r="D122" s="289">
        <v>0</v>
      </c>
    </row>
    <row r="123" spans="1:5" s="243" customFormat="1" x14ac:dyDescent="0.25">
      <c r="A123" s="286" t="s">
        <v>321</v>
      </c>
      <c r="B123" s="287">
        <v>10</v>
      </c>
      <c r="C123" s="286"/>
      <c r="D123" s="287">
        <v>1</v>
      </c>
      <c r="E123" s="286"/>
    </row>
    <row r="124" spans="1:5" s="288" customFormat="1" x14ac:dyDescent="0.25">
      <c r="A124" s="288" t="s">
        <v>322</v>
      </c>
      <c r="B124" s="289">
        <v>1</v>
      </c>
      <c r="D124" s="289">
        <v>3</v>
      </c>
    </row>
    <row r="125" spans="1:5" s="243" customFormat="1" x14ac:dyDescent="0.25">
      <c r="A125" s="286" t="s">
        <v>323</v>
      </c>
      <c r="B125" s="287">
        <v>2</v>
      </c>
      <c r="C125" s="286"/>
      <c r="D125" s="287">
        <v>2</v>
      </c>
      <c r="E125" s="286"/>
    </row>
    <row r="126" spans="1:5" s="288" customFormat="1" x14ac:dyDescent="0.25">
      <c r="A126" s="288" t="s">
        <v>324</v>
      </c>
      <c r="B126" s="289">
        <v>0</v>
      </c>
      <c r="D126" s="289">
        <v>0</v>
      </c>
    </row>
    <row r="127" spans="1:5" s="243" customFormat="1" x14ac:dyDescent="0.25">
      <c r="A127" s="286" t="s">
        <v>325</v>
      </c>
      <c r="B127" s="287">
        <v>28</v>
      </c>
      <c r="C127" s="286"/>
      <c r="D127" s="287">
        <v>24</v>
      </c>
      <c r="E127" s="286"/>
    </row>
    <row r="128" spans="1:5" s="288" customFormat="1" x14ac:dyDescent="0.25">
      <c r="A128" s="288" t="s">
        <v>326</v>
      </c>
      <c r="B128" s="289">
        <v>1</v>
      </c>
      <c r="D128" s="289">
        <v>1</v>
      </c>
    </row>
    <row r="129" spans="1:5" s="243" customFormat="1" x14ac:dyDescent="0.25">
      <c r="A129" s="286" t="s">
        <v>327</v>
      </c>
      <c r="B129" s="287">
        <v>1</v>
      </c>
      <c r="C129" s="286"/>
      <c r="D129" s="287">
        <v>0</v>
      </c>
      <c r="E129" s="286"/>
    </row>
    <row r="130" spans="1:5" s="288" customFormat="1" x14ac:dyDescent="0.25">
      <c r="A130" s="288" t="s">
        <v>328</v>
      </c>
      <c r="B130" s="289">
        <v>2</v>
      </c>
      <c r="D130" s="289">
        <v>2</v>
      </c>
    </row>
    <row r="131" spans="1:5" s="243" customFormat="1" x14ac:dyDescent="0.25">
      <c r="A131" s="286" t="s">
        <v>329</v>
      </c>
      <c r="B131" s="287">
        <v>0</v>
      </c>
      <c r="C131" s="286"/>
      <c r="D131" s="287">
        <v>0</v>
      </c>
      <c r="E131" s="286"/>
    </row>
    <row r="132" spans="1:5" s="288" customFormat="1" x14ac:dyDescent="0.25">
      <c r="A132" s="288" t="s">
        <v>330</v>
      </c>
      <c r="B132" s="289">
        <v>670</v>
      </c>
      <c r="D132" s="289">
        <v>458</v>
      </c>
    </row>
    <row r="133" spans="1:5" s="243" customFormat="1" x14ac:dyDescent="0.25">
      <c r="A133" s="286" t="s">
        <v>331</v>
      </c>
      <c r="B133" s="287">
        <v>1</v>
      </c>
      <c r="C133" s="286"/>
      <c r="D133" s="287">
        <v>1</v>
      </c>
      <c r="E133" s="286"/>
    </row>
    <row r="134" spans="1:5" s="288" customFormat="1" x14ac:dyDescent="0.25">
      <c r="A134" s="288" t="s">
        <v>437</v>
      </c>
      <c r="B134" s="289">
        <v>0</v>
      </c>
      <c r="D134" s="289">
        <v>0</v>
      </c>
    </row>
    <row r="135" spans="1:5" s="243" customFormat="1" x14ac:dyDescent="0.25">
      <c r="A135" s="286" t="s">
        <v>332</v>
      </c>
      <c r="B135" s="287">
        <v>27</v>
      </c>
      <c r="C135" s="286"/>
      <c r="D135" s="287">
        <v>33</v>
      </c>
      <c r="E135" s="286"/>
    </row>
    <row r="136" spans="1:5" s="288" customFormat="1" x14ac:dyDescent="0.25">
      <c r="A136" s="288" t="s">
        <v>333</v>
      </c>
      <c r="B136" s="289">
        <v>4</v>
      </c>
      <c r="D136" s="289">
        <v>4</v>
      </c>
    </row>
    <row r="137" spans="1:5" s="243" customFormat="1" x14ac:dyDescent="0.25">
      <c r="A137" s="286" t="s">
        <v>334</v>
      </c>
      <c r="B137" s="287">
        <v>0</v>
      </c>
      <c r="C137" s="286"/>
      <c r="D137" s="287">
        <v>0</v>
      </c>
      <c r="E137" s="286"/>
    </row>
    <row r="138" spans="1:5" s="288" customFormat="1" x14ac:dyDescent="0.25">
      <c r="A138" s="288" t="s">
        <v>335</v>
      </c>
      <c r="B138" s="289">
        <v>49</v>
      </c>
      <c r="D138" s="289">
        <v>51</v>
      </c>
    </row>
    <row r="139" spans="1:5" s="243" customFormat="1" x14ac:dyDescent="0.25">
      <c r="A139" s="286" t="s">
        <v>336</v>
      </c>
      <c r="B139" s="287">
        <v>81</v>
      </c>
      <c r="C139" s="286"/>
      <c r="D139" s="287">
        <v>26</v>
      </c>
      <c r="E139" s="286"/>
    </row>
    <row r="140" spans="1:5" s="288" customFormat="1" x14ac:dyDescent="0.25">
      <c r="A140" s="288" t="s">
        <v>337</v>
      </c>
      <c r="B140" s="289">
        <v>20</v>
      </c>
      <c r="D140" s="289">
        <v>5</v>
      </c>
    </row>
    <row r="141" spans="1:5" s="243" customFormat="1" x14ac:dyDescent="0.25">
      <c r="A141" s="286" t="s">
        <v>338</v>
      </c>
      <c r="B141" s="287">
        <v>29</v>
      </c>
      <c r="C141" s="286"/>
      <c r="D141" s="287">
        <v>41</v>
      </c>
      <c r="E141" s="286"/>
    </row>
    <row r="142" spans="1:5" s="288" customFormat="1" x14ac:dyDescent="0.25">
      <c r="A142" s="288" t="s">
        <v>339</v>
      </c>
      <c r="B142" s="289">
        <v>1</v>
      </c>
      <c r="D142" s="289">
        <v>1</v>
      </c>
    </row>
    <row r="143" spans="1:5" s="243" customFormat="1" x14ac:dyDescent="0.25">
      <c r="A143" s="286" t="s">
        <v>340</v>
      </c>
      <c r="B143" s="287">
        <v>2</v>
      </c>
      <c r="C143" s="286"/>
      <c r="D143" s="287">
        <v>2</v>
      </c>
      <c r="E143" s="286"/>
    </row>
    <row r="144" spans="1:5" s="288" customFormat="1" x14ac:dyDescent="0.25">
      <c r="A144" s="288" t="s">
        <v>341</v>
      </c>
      <c r="B144" s="289">
        <v>2</v>
      </c>
      <c r="D144" s="289">
        <v>2</v>
      </c>
    </row>
    <row r="145" spans="1:5" s="243" customFormat="1" x14ac:dyDescent="0.25">
      <c r="A145" s="286" t="s">
        <v>342</v>
      </c>
      <c r="B145" s="287">
        <v>2</v>
      </c>
      <c r="C145" s="286"/>
      <c r="D145" s="287">
        <v>2</v>
      </c>
      <c r="E145" s="286"/>
    </row>
    <row r="146" spans="1:5" s="288" customFormat="1" x14ac:dyDescent="0.25">
      <c r="A146" s="288" t="s">
        <v>343</v>
      </c>
      <c r="B146" s="289">
        <v>32</v>
      </c>
      <c r="D146" s="289">
        <v>55</v>
      </c>
    </row>
    <row r="147" spans="1:5" s="243" customFormat="1" x14ac:dyDescent="0.25">
      <c r="A147" s="286" t="s">
        <v>344</v>
      </c>
      <c r="B147" s="287">
        <v>168</v>
      </c>
      <c r="C147" s="286"/>
      <c r="D147" s="287">
        <v>127</v>
      </c>
      <c r="E147" s="286"/>
    </row>
    <row r="148" spans="1:5" s="288" customFormat="1" x14ac:dyDescent="0.25">
      <c r="A148" s="288" t="s">
        <v>345</v>
      </c>
      <c r="B148" s="289">
        <v>657</v>
      </c>
      <c r="D148" s="289">
        <v>609</v>
      </c>
    </row>
    <row r="149" spans="1:5" s="243" customFormat="1" x14ac:dyDescent="0.25">
      <c r="A149" s="286" t="s">
        <v>346</v>
      </c>
      <c r="B149" s="287">
        <v>96</v>
      </c>
      <c r="C149" s="286"/>
      <c r="D149" s="287">
        <v>96</v>
      </c>
      <c r="E149" s="286"/>
    </row>
    <row r="150" spans="1:5" s="288" customFormat="1" x14ac:dyDescent="0.25">
      <c r="A150" s="288" t="s">
        <v>347</v>
      </c>
      <c r="B150" s="289">
        <v>2</v>
      </c>
      <c r="D150" s="289">
        <v>3</v>
      </c>
    </row>
    <row r="151" spans="1:5" s="243" customFormat="1" x14ac:dyDescent="0.25">
      <c r="A151" s="286" t="s">
        <v>348</v>
      </c>
      <c r="B151" s="287">
        <v>40</v>
      </c>
      <c r="C151" s="286"/>
      <c r="D151" s="287">
        <v>44</v>
      </c>
      <c r="E151" s="286"/>
    </row>
    <row r="152" spans="1:5" s="288" customFormat="1" x14ac:dyDescent="0.25">
      <c r="A152" s="288" t="s">
        <v>349</v>
      </c>
      <c r="B152" s="289">
        <v>513</v>
      </c>
      <c r="D152" s="289">
        <v>278</v>
      </c>
    </row>
    <row r="153" spans="1:5" s="243" customFormat="1" x14ac:dyDescent="0.25">
      <c r="A153" s="286" t="s">
        <v>350</v>
      </c>
      <c r="B153" s="287">
        <v>62</v>
      </c>
      <c r="C153" s="286"/>
      <c r="D153" s="287">
        <v>64</v>
      </c>
      <c r="E153" s="286"/>
    </row>
    <row r="154" spans="1:5" s="288" customFormat="1" x14ac:dyDescent="0.25">
      <c r="A154" s="288" t="s">
        <v>351</v>
      </c>
      <c r="B154" s="289">
        <v>2</v>
      </c>
      <c r="D154" s="289">
        <v>2</v>
      </c>
    </row>
    <row r="155" spans="1:5" s="243" customFormat="1" x14ac:dyDescent="0.25">
      <c r="A155" s="286" t="s">
        <v>352</v>
      </c>
      <c r="B155" s="287">
        <v>0</v>
      </c>
      <c r="C155" s="286"/>
      <c r="D155" s="287">
        <v>0</v>
      </c>
      <c r="E155" s="286"/>
    </row>
    <row r="156" spans="1:5" s="288" customFormat="1" x14ac:dyDescent="0.25">
      <c r="A156" s="288" t="s">
        <v>353</v>
      </c>
      <c r="B156" s="289">
        <v>1</v>
      </c>
      <c r="D156" s="289">
        <v>1</v>
      </c>
    </row>
    <row r="157" spans="1:5" s="243" customFormat="1" x14ac:dyDescent="0.25">
      <c r="A157" s="286" t="s">
        <v>354</v>
      </c>
      <c r="B157" s="287">
        <v>0</v>
      </c>
      <c r="C157" s="286"/>
      <c r="D157" s="287">
        <v>0</v>
      </c>
      <c r="E157" s="286"/>
    </row>
    <row r="158" spans="1:5" s="288" customFormat="1" x14ac:dyDescent="0.25">
      <c r="A158" s="288" t="s">
        <v>355</v>
      </c>
      <c r="B158" s="289">
        <v>0</v>
      </c>
      <c r="D158" s="289">
        <v>0</v>
      </c>
    </row>
    <row r="159" spans="1:5" s="243" customFormat="1" x14ac:dyDescent="0.25">
      <c r="A159" s="286" t="s">
        <v>356</v>
      </c>
      <c r="B159" s="287">
        <v>1</v>
      </c>
      <c r="C159" s="286"/>
      <c r="D159" s="287">
        <v>1</v>
      </c>
      <c r="E159" s="286"/>
    </row>
    <row r="160" spans="1:5" s="288" customFormat="1" x14ac:dyDescent="0.25">
      <c r="A160" s="288" t="s">
        <v>357</v>
      </c>
      <c r="B160" s="289">
        <v>63</v>
      </c>
      <c r="D160" s="289">
        <v>59</v>
      </c>
    </row>
    <row r="161" spans="1:5" s="243" customFormat="1" x14ac:dyDescent="0.25">
      <c r="A161" s="286" t="s">
        <v>358</v>
      </c>
      <c r="B161" s="287">
        <v>1</v>
      </c>
      <c r="C161" s="286"/>
      <c r="D161" s="287">
        <v>0</v>
      </c>
      <c r="E161" s="286"/>
    </row>
    <row r="162" spans="1:5" s="288" customFormat="1" x14ac:dyDescent="0.25">
      <c r="A162" s="288" t="s">
        <v>359</v>
      </c>
      <c r="B162" s="289">
        <v>146</v>
      </c>
      <c r="D162" s="289">
        <v>142</v>
      </c>
    </row>
    <row r="163" spans="1:5" s="243" customFormat="1" x14ac:dyDescent="0.25">
      <c r="A163" s="286" t="s">
        <v>360</v>
      </c>
      <c r="B163" s="287">
        <v>0</v>
      </c>
      <c r="C163" s="286"/>
      <c r="D163" s="287">
        <v>0</v>
      </c>
      <c r="E163" s="286"/>
    </row>
    <row r="164" spans="1:5" s="288" customFormat="1" x14ac:dyDescent="0.25">
      <c r="A164" s="288" t="s">
        <v>361</v>
      </c>
      <c r="B164" s="289">
        <v>0</v>
      </c>
      <c r="D164" s="289">
        <v>0</v>
      </c>
    </row>
    <row r="165" spans="1:5" s="243" customFormat="1" x14ac:dyDescent="0.25">
      <c r="A165" s="286" t="s">
        <v>362</v>
      </c>
      <c r="B165" s="287">
        <v>112</v>
      </c>
      <c r="C165" s="286"/>
      <c r="D165" s="287">
        <v>70</v>
      </c>
      <c r="E165" s="286"/>
    </row>
    <row r="166" spans="1:5" s="288" customFormat="1" x14ac:dyDescent="0.25">
      <c r="A166" s="288" t="s">
        <v>363</v>
      </c>
      <c r="B166" s="289">
        <v>212</v>
      </c>
      <c r="D166" s="289">
        <v>170</v>
      </c>
    </row>
    <row r="167" spans="1:5" s="243" customFormat="1" x14ac:dyDescent="0.25">
      <c r="A167" s="286" t="s">
        <v>364</v>
      </c>
      <c r="B167" s="287">
        <v>57</v>
      </c>
      <c r="C167" s="286"/>
      <c r="D167" s="287">
        <v>57</v>
      </c>
      <c r="E167" s="286"/>
    </row>
    <row r="168" spans="1:5" s="288" customFormat="1" x14ac:dyDescent="0.25">
      <c r="A168" s="288" t="s">
        <v>365</v>
      </c>
      <c r="B168" s="289">
        <v>1</v>
      </c>
      <c r="D168" s="289">
        <v>1</v>
      </c>
    </row>
    <row r="169" spans="1:5" s="243" customFormat="1" x14ac:dyDescent="0.25">
      <c r="A169" s="286" t="s">
        <v>366</v>
      </c>
      <c r="B169" s="287">
        <v>0</v>
      </c>
      <c r="C169" s="286"/>
      <c r="D169" s="287">
        <v>0</v>
      </c>
      <c r="E169" s="286"/>
    </row>
    <row r="170" spans="1:5" s="288" customFormat="1" x14ac:dyDescent="0.25">
      <c r="A170" s="288" t="s">
        <v>367</v>
      </c>
      <c r="B170" s="289">
        <v>52</v>
      </c>
      <c r="D170" s="289">
        <v>81</v>
      </c>
    </row>
    <row r="171" spans="1:5" s="243" customFormat="1" x14ac:dyDescent="0.25">
      <c r="A171" s="286" t="s">
        <v>368</v>
      </c>
      <c r="B171" s="287">
        <v>752</v>
      </c>
      <c r="C171" s="286"/>
      <c r="D171" s="287">
        <v>1305</v>
      </c>
      <c r="E171" s="286"/>
    </row>
    <row r="172" spans="1:5" s="288" customFormat="1" x14ac:dyDescent="0.25">
      <c r="A172" s="288" t="s">
        <v>369</v>
      </c>
      <c r="B172" s="289">
        <v>33</v>
      </c>
      <c r="D172" s="289">
        <v>22</v>
      </c>
    </row>
    <row r="173" spans="1:5" s="243" customFormat="1" x14ac:dyDescent="0.25">
      <c r="A173" s="286" t="s">
        <v>370</v>
      </c>
      <c r="B173" s="287">
        <v>1</v>
      </c>
      <c r="C173" s="286"/>
      <c r="D173" s="287">
        <v>0</v>
      </c>
      <c r="E173" s="286"/>
    </row>
    <row r="174" spans="1:5" s="288" customFormat="1" x14ac:dyDescent="0.25">
      <c r="A174" s="288" t="s">
        <v>371</v>
      </c>
      <c r="B174" s="289">
        <v>4</v>
      </c>
      <c r="D174" s="289">
        <v>4</v>
      </c>
    </row>
    <row r="175" spans="1:5" s="243" customFormat="1" x14ac:dyDescent="0.25">
      <c r="A175" s="286" t="s">
        <v>372</v>
      </c>
      <c r="B175" s="287">
        <v>1</v>
      </c>
      <c r="C175" s="286"/>
      <c r="D175" s="287">
        <v>2</v>
      </c>
      <c r="E175" s="286"/>
    </row>
    <row r="176" spans="1:5" s="288" customFormat="1" x14ac:dyDescent="0.25">
      <c r="A176" s="288" t="s">
        <v>373</v>
      </c>
      <c r="B176" s="289">
        <v>160</v>
      </c>
      <c r="D176" s="289">
        <v>80</v>
      </c>
    </row>
    <row r="177" spans="1:5" s="243" customFormat="1" x14ac:dyDescent="0.25">
      <c r="A177" s="286" t="s">
        <v>374</v>
      </c>
      <c r="B177" s="287">
        <v>145</v>
      </c>
      <c r="C177" s="286"/>
      <c r="D177" s="287">
        <v>90</v>
      </c>
      <c r="E177" s="286"/>
    </row>
    <row r="178" spans="1:5" s="288" customFormat="1" x14ac:dyDescent="0.25">
      <c r="A178" s="288" t="s">
        <v>375</v>
      </c>
      <c r="B178" s="289">
        <v>0</v>
      </c>
      <c r="D178" s="289">
        <v>0</v>
      </c>
    </row>
    <row r="179" spans="1:5" s="243" customFormat="1" x14ac:dyDescent="0.25">
      <c r="A179" s="286" t="s">
        <v>376</v>
      </c>
      <c r="B179" s="287">
        <v>1087</v>
      </c>
      <c r="C179" s="286"/>
      <c r="D179" s="287">
        <v>996</v>
      </c>
      <c r="E179" s="286"/>
    </row>
    <row r="180" spans="1:5" s="288" customFormat="1" x14ac:dyDescent="0.25">
      <c r="A180" s="288" t="s">
        <v>377</v>
      </c>
      <c r="B180" s="289">
        <v>0</v>
      </c>
      <c r="D180" s="289">
        <v>0</v>
      </c>
    </row>
    <row r="181" spans="1:5" s="243" customFormat="1" x14ac:dyDescent="0.25">
      <c r="A181" s="286" t="s">
        <v>378</v>
      </c>
      <c r="B181" s="287">
        <v>6</v>
      </c>
      <c r="C181" s="286"/>
      <c r="D181" s="287">
        <v>5</v>
      </c>
      <c r="E181" s="286"/>
    </row>
    <row r="182" spans="1:5" s="288" customFormat="1" x14ac:dyDescent="0.25">
      <c r="A182" s="288" t="s">
        <v>379</v>
      </c>
      <c r="B182" s="289">
        <v>218</v>
      </c>
      <c r="D182" s="289">
        <v>281</v>
      </c>
    </row>
    <row r="183" spans="1:5" s="243" customFormat="1" x14ac:dyDescent="0.25">
      <c r="A183" s="286" t="s">
        <v>380</v>
      </c>
      <c r="B183" s="287">
        <v>13</v>
      </c>
      <c r="C183" s="286"/>
      <c r="D183" s="287">
        <v>12</v>
      </c>
      <c r="E183" s="286"/>
    </row>
    <row r="184" spans="1:5" s="288" customFormat="1" x14ac:dyDescent="0.25">
      <c r="A184" s="288" t="s">
        <v>381</v>
      </c>
      <c r="B184" s="289">
        <v>1</v>
      </c>
      <c r="D184" s="289">
        <v>0</v>
      </c>
    </row>
    <row r="185" spans="1:5" s="243" customFormat="1" x14ac:dyDescent="0.25">
      <c r="A185" s="286" t="s">
        <v>382</v>
      </c>
      <c r="B185" s="287">
        <v>2</v>
      </c>
      <c r="C185" s="286"/>
      <c r="D185" s="287">
        <v>1</v>
      </c>
      <c r="E185" s="286"/>
    </row>
    <row r="186" spans="1:5" s="288" customFormat="1" x14ac:dyDescent="0.25">
      <c r="A186" s="288" t="s">
        <v>383</v>
      </c>
      <c r="B186" s="289">
        <v>12</v>
      </c>
      <c r="D186" s="289">
        <v>6</v>
      </c>
    </row>
    <row r="187" spans="1:5" s="243" customFormat="1" x14ac:dyDescent="0.25">
      <c r="A187" s="286" t="s">
        <v>384</v>
      </c>
      <c r="B187" s="287">
        <v>500</v>
      </c>
      <c r="C187" s="286"/>
      <c r="D187" s="287">
        <v>482</v>
      </c>
      <c r="E187" s="286"/>
    </row>
    <row r="188" spans="1:5" s="288" customFormat="1" x14ac:dyDescent="0.25">
      <c r="A188" s="288" t="s">
        <v>385</v>
      </c>
      <c r="B188" s="289">
        <v>0</v>
      </c>
      <c r="D188" s="289">
        <v>0</v>
      </c>
    </row>
    <row r="189" spans="1:5" s="243" customFormat="1" x14ac:dyDescent="0.25">
      <c r="A189" s="286" t="s">
        <v>386</v>
      </c>
      <c r="B189" s="287">
        <v>2</v>
      </c>
      <c r="C189" s="286"/>
      <c r="D189" s="287">
        <v>2</v>
      </c>
      <c r="E189" s="286"/>
    </row>
    <row r="190" spans="1:5" s="288" customFormat="1" x14ac:dyDescent="0.25">
      <c r="A190" s="288" t="s">
        <v>387</v>
      </c>
      <c r="B190" s="289">
        <v>22</v>
      </c>
      <c r="D190" s="289">
        <v>63</v>
      </c>
    </row>
    <row r="191" spans="1:5" s="243" customFormat="1" x14ac:dyDescent="0.25">
      <c r="A191" s="286" t="s">
        <v>388</v>
      </c>
      <c r="B191" s="287">
        <v>199</v>
      </c>
      <c r="C191" s="286"/>
      <c r="D191" s="287">
        <v>139</v>
      </c>
      <c r="E191" s="286"/>
    </row>
    <row r="192" spans="1:5" s="288" customFormat="1" x14ac:dyDescent="0.25">
      <c r="A192" s="288" t="s">
        <v>389</v>
      </c>
      <c r="B192" s="289">
        <v>3367</v>
      </c>
      <c r="D192" s="289">
        <v>3006</v>
      </c>
    </row>
    <row r="193" spans="1:5" s="243" customFormat="1" x14ac:dyDescent="0.25">
      <c r="A193" s="286" t="s">
        <v>390</v>
      </c>
      <c r="B193" s="287">
        <v>1115</v>
      </c>
      <c r="C193" s="286"/>
      <c r="D193" s="287">
        <v>1020</v>
      </c>
      <c r="E193" s="286"/>
    </row>
    <row r="194" spans="1:5" s="288" customFormat="1" x14ac:dyDescent="0.25">
      <c r="A194" s="288" t="s">
        <v>391</v>
      </c>
      <c r="B194" s="289">
        <v>28</v>
      </c>
      <c r="D194" s="289">
        <v>17</v>
      </c>
    </row>
    <row r="195" spans="1:5" s="243" customFormat="1" x14ac:dyDescent="0.25">
      <c r="A195" s="286" t="s">
        <v>392</v>
      </c>
      <c r="B195" s="287">
        <v>0</v>
      </c>
      <c r="C195" s="286"/>
      <c r="D195" s="287">
        <v>0</v>
      </c>
      <c r="E195" s="286"/>
    </row>
    <row r="196" spans="1:5" s="288" customFormat="1" x14ac:dyDescent="0.25">
      <c r="A196" s="288" t="s">
        <v>393</v>
      </c>
      <c r="B196" s="289">
        <v>8</v>
      </c>
      <c r="D196" s="289">
        <v>9</v>
      </c>
    </row>
    <row r="197" spans="1:5" s="243" customFormat="1" x14ac:dyDescent="0.25">
      <c r="A197" s="286" t="s">
        <v>394</v>
      </c>
      <c r="B197" s="287">
        <v>64</v>
      </c>
      <c r="C197" s="286"/>
      <c r="D197" s="287">
        <v>52</v>
      </c>
      <c r="E197" s="286"/>
    </row>
    <row r="198" spans="1:5" s="288" customFormat="1" x14ac:dyDescent="0.25">
      <c r="A198" s="288" t="s">
        <v>395</v>
      </c>
      <c r="B198" s="289">
        <v>0</v>
      </c>
      <c r="D198" s="289">
        <v>0</v>
      </c>
    </row>
    <row r="199" spans="1:5" s="243" customFormat="1" x14ac:dyDescent="0.25">
      <c r="A199" s="286" t="s">
        <v>396</v>
      </c>
      <c r="B199" s="287">
        <v>2</v>
      </c>
      <c r="C199" s="286"/>
      <c r="D199" s="287">
        <v>2</v>
      </c>
      <c r="E199" s="286"/>
    </row>
    <row r="200" spans="1:5" s="288" customFormat="1" x14ac:dyDescent="0.25">
      <c r="A200" s="288" t="s">
        <v>397</v>
      </c>
      <c r="B200" s="289">
        <v>1</v>
      </c>
      <c r="D200" s="289">
        <v>1</v>
      </c>
    </row>
  </sheetData>
  <mergeCells count="2">
    <mergeCell ref="A1:D1"/>
    <mergeCell ref="A2:E2"/>
  </mergeCells>
  <phoneticPr fontId="82" type="noConversion"/>
  <pageMargins left="0.15748031496062992" right="0.15748031496062992" top="0.23622047244094491" bottom="0.31496062992125984" header="0.15748031496062992" footer="0.23622047244094491"/>
  <pageSetup paperSize="9" scale="60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>
    <tabColor rgb="FFFF0000"/>
  </sheetPr>
  <dimension ref="A1:Z114"/>
  <sheetViews>
    <sheetView topLeftCell="N46" zoomScale="80" zoomScaleNormal="80" zoomScaleSheetLayoutView="50" workbookViewId="0">
      <selection activeCell="C25" sqref="C25"/>
    </sheetView>
  </sheetViews>
  <sheetFormatPr defaultColWidth="12.44140625" defaultRowHeight="16.2" x14ac:dyDescent="0.3"/>
  <cols>
    <col min="1" max="1" width="41.109375" style="21" customWidth="1"/>
    <col min="2" max="4" width="12.77734375" style="21" bestFit="1" customWidth="1"/>
    <col min="5" max="8" width="12.77734375" style="21" customWidth="1"/>
    <col min="9" max="9" width="12.77734375" style="21" bestFit="1" customWidth="1"/>
    <col min="10" max="12" width="12.77734375" style="21" customWidth="1"/>
    <col min="13" max="13" width="20.77734375" style="21" customWidth="1"/>
    <col min="14" max="14" width="34.109375" style="21" customWidth="1"/>
    <col min="15" max="21" width="12.77734375" style="21" customWidth="1"/>
    <col min="22" max="22" width="12.77734375" style="21" bestFit="1" customWidth="1"/>
    <col min="23" max="24" width="12.44140625" style="21"/>
    <col min="25" max="25" width="12.44140625" style="21" customWidth="1"/>
    <col min="26" max="16384" width="12.44140625" style="21"/>
  </cols>
  <sheetData>
    <row r="1" spans="1:26" ht="48" customHeight="1" thickBot="1" x14ac:dyDescent="0.35">
      <c r="A1" s="380" t="s">
        <v>439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</row>
    <row r="2" spans="1:26" s="22" customFormat="1" ht="14.4" customHeight="1" x14ac:dyDescent="0.3">
      <c r="A2" s="382" t="s">
        <v>104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133"/>
      <c r="N2" s="379" t="s">
        <v>12</v>
      </c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</row>
    <row r="3" spans="1:26" s="22" customFormat="1" ht="14.4" customHeight="1" thickBot="1" x14ac:dyDescent="0.35">
      <c r="A3" s="382"/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133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</row>
    <row r="4" spans="1:26" s="23" customFormat="1" ht="14.4" customHeight="1" thickTop="1" x14ac:dyDescent="0.3">
      <c r="A4" s="221" t="s">
        <v>0</v>
      </c>
      <c r="B4" s="221">
        <v>2006</v>
      </c>
      <c r="C4" s="221">
        <v>2007</v>
      </c>
      <c r="D4" s="221">
        <v>2008</v>
      </c>
      <c r="E4" s="221">
        <v>2009</v>
      </c>
      <c r="F4" s="221">
        <v>2010</v>
      </c>
      <c r="G4" s="221">
        <v>2011</v>
      </c>
      <c r="H4" s="221">
        <v>2012</v>
      </c>
      <c r="I4" s="221">
        <v>2013</v>
      </c>
      <c r="J4" s="221">
        <v>2014</v>
      </c>
      <c r="K4" s="222">
        <v>2015</v>
      </c>
      <c r="L4" s="222">
        <v>2016</v>
      </c>
      <c r="M4" s="153"/>
      <c r="N4" s="163" t="s">
        <v>0</v>
      </c>
      <c r="O4" s="163">
        <v>2006</v>
      </c>
      <c r="P4" s="163">
        <v>2007</v>
      </c>
      <c r="Q4" s="163">
        <v>2008</v>
      </c>
      <c r="R4" s="163">
        <v>2009</v>
      </c>
      <c r="S4" s="163">
        <v>2010</v>
      </c>
      <c r="T4" s="163">
        <v>2011</v>
      </c>
      <c r="U4" s="163">
        <v>2012</v>
      </c>
      <c r="V4" s="163">
        <v>2013</v>
      </c>
      <c r="W4" s="163">
        <v>2014</v>
      </c>
      <c r="X4" s="163">
        <v>2015</v>
      </c>
      <c r="Y4" s="300">
        <v>2016</v>
      </c>
    </row>
    <row r="5" spans="1:26" s="24" customFormat="1" ht="14.4" customHeight="1" thickBot="1" x14ac:dyDescent="0.35">
      <c r="A5" s="223" t="s">
        <v>13</v>
      </c>
      <c r="B5" s="224">
        <f t="shared" ref="B5:L5" si="0">SUM(B6:B38)</f>
        <v>6</v>
      </c>
      <c r="C5" s="224">
        <f t="shared" si="0"/>
        <v>10</v>
      </c>
      <c r="D5" s="224">
        <f t="shared" si="0"/>
        <v>16</v>
      </c>
      <c r="E5" s="224">
        <f t="shared" si="0"/>
        <v>47</v>
      </c>
      <c r="F5" s="224">
        <f t="shared" si="0"/>
        <v>46</v>
      </c>
      <c r="G5" s="224">
        <f t="shared" si="0"/>
        <v>40</v>
      </c>
      <c r="H5" s="224">
        <f t="shared" si="0"/>
        <v>64</v>
      </c>
      <c r="I5" s="224">
        <f t="shared" si="0"/>
        <v>99</v>
      </c>
      <c r="J5" s="224">
        <f t="shared" si="0"/>
        <v>79</v>
      </c>
      <c r="K5" s="225">
        <f t="shared" ref="K5" si="1">SUM(K6:K38)</f>
        <v>129</v>
      </c>
      <c r="L5" s="225">
        <f t="shared" si="0"/>
        <v>224</v>
      </c>
      <c r="M5" s="154"/>
      <c r="N5" s="164" t="s">
        <v>13</v>
      </c>
      <c r="O5" s="165">
        <f t="shared" ref="O5:W5" si="2">SUM(O6:O52)</f>
        <v>1064</v>
      </c>
      <c r="P5" s="165">
        <f t="shared" si="2"/>
        <v>1432</v>
      </c>
      <c r="Q5" s="165">
        <f t="shared" si="2"/>
        <v>2172</v>
      </c>
      <c r="R5" s="165">
        <f t="shared" si="2"/>
        <v>3563</v>
      </c>
      <c r="S5" s="165">
        <f t="shared" si="2"/>
        <v>4800</v>
      </c>
      <c r="T5" s="165">
        <f t="shared" si="2"/>
        <v>5289</v>
      </c>
      <c r="U5" s="165">
        <f t="shared" si="2"/>
        <v>6379</v>
      </c>
      <c r="V5" s="165">
        <f t="shared" si="2"/>
        <v>7952</v>
      </c>
      <c r="W5" s="165">
        <f t="shared" si="2"/>
        <v>8663</v>
      </c>
      <c r="X5" s="165">
        <f t="shared" ref="X5:Y5" si="3">SUM(X6:X52)</f>
        <v>10446</v>
      </c>
      <c r="Y5" s="301">
        <f t="shared" si="3"/>
        <v>12532</v>
      </c>
    </row>
    <row r="6" spans="1:26" s="26" customFormat="1" ht="14.4" customHeight="1" x14ac:dyDescent="0.4">
      <c r="A6" s="226" t="s">
        <v>99</v>
      </c>
      <c r="B6" s="227"/>
      <c r="C6" s="227"/>
      <c r="D6" s="227"/>
      <c r="E6" s="227"/>
      <c r="F6" s="227"/>
      <c r="G6" s="227">
        <v>1</v>
      </c>
      <c r="H6" s="227">
        <v>1</v>
      </c>
      <c r="I6" s="227">
        <v>2</v>
      </c>
      <c r="J6" s="227">
        <v>0</v>
      </c>
      <c r="K6" s="291">
        <v>0</v>
      </c>
      <c r="L6" s="228">
        <v>4</v>
      </c>
      <c r="M6" s="25"/>
      <c r="N6" s="166" t="s">
        <v>106</v>
      </c>
      <c r="O6" s="167"/>
      <c r="P6" s="167"/>
      <c r="Q6" s="167"/>
      <c r="R6" s="167"/>
      <c r="S6" s="167"/>
      <c r="T6" s="167">
        <v>3</v>
      </c>
      <c r="U6" s="167">
        <v>2</v>
      </c>
      <c r="V6" s="167">
        <v>7</v>
      </c>
      <c r="W6" s="167">
        <v>8</v>
      </c>
      <c r="X6" s="167">
        <v>22</v>
      </c>
      <c r="Y6" s="302">
        <v>44</v>
      </c>
      <c r="Z6" s="63"/>
    </row>
    <row r="7" spans="1:26" s="26" customFormat="1" ht="14.4" customHeight="1" x14ac:dyDescent="0.4">
      <c r="A7" s="134" t="s">
        <v>399</v>
      </c>
      <c r="B7" s="136"/>
      <c r="C7" s="136"/>
      <c r="D7" s="136"/>
      <c r="E7" s="136">
        <v>1</v>
      </c>
      <c r="F7" s="136">
        <v>1</v>
      </c>
      <c r="G7" s="136"/>
      <c r="H7" s="136"/>
      <c r="I7" s="135"/>
      <c r="J7" s="135"/>
      <c r="K7" s="292">
        <v>0</v>
      </c>
      <c r="L7" s="229">
        <v>0</v>
      </c>
      <c r="M7" s="25"/>
      <c r="N7" s="158" t="s">
        <v>137</v>
      </c>
      <c r="O7" s="157"/>
      <c r="P7" s="157"/>
      <c r="Q7" s="157"/>
      <c r="R7" s="157"/>
      <c r="S7" s="157"/>
      <c r="T7" s="157"/>
      <c r="U7" s="157"/>
      <c r="V7" s="157"/>
      <c r="W7" s="157">
        <v>1</v>
      </c>
      <c r="X7" s="157">
        <v>1</v>
      </c>
      <c r="Y7" s="303">
        <v>1</v>
      </c>
      <c r="Z7" s="63"/>
    </row>
    <row r="8" spans="1:26" s="26" customFormat="1" ht="14.4" customHeight="1" x14ac:dyDescent="0.4">
      <c r="A8" s="137" t="s">
        <v>113</v>
      </c>
      <c r="B8" s="136"/>
      <c r="C8" s="136"/>
      <c r="D8" s="136"/>
      <c r="E8" s="136"/>
      <c r="F8" s="136"/>
      <c r="G8" s="136"/>
      <c r="H8" s="136">
        <v>1</v>
      </c>
      <c r="I8" s="135"/>
      <c r="J8" s="135">
        <v>1</v>
      </c>
      <c r="K8" s="292">
        <v>1</v>
      </c>
      <c r="L8" s="229">
        <v>3</v>
      </c>
      <c r="M8" s="25"/>
      <c r="N8" s="159" t="s">
        <v>143</v>
      </c>
      <c r="O8" s="152"/>
      <c r="P8" s="152"/>
      <c r="Q8" s="152">
        <v>1</v>
      </c>
      <c r="R8" s="152"/>
      <c r="S8" s="152"/>
      <c r="T8" s="152"/>
      <c r="U8" s="152">
        <v>3</v>
      </c>
      <c r="V8" s="160">
        <v>7</v>
      </c>
      <c r="W8" s="160">
        <v>3</v>
      </c>
      <c r="X8" s="157">
        <v>22</v>
      </c>
      <c r="Y8" s="303">
        <v>22</v>
      </c>
      <c r="Z8" s="63"/>
    </row>
    <row r="9" spans="1:26" s="26" customFormat="1" ht="14.4" customHeight="1" x14ac:dyDescent="0.4">
      <c r="A9" s="134" t="s">
        <v>14</v>
      </c>
      <c r="B9" s="135"/>
      <c r="C9" s="135"/>
      <c r="D9" s="135"/>
      <c r="E9" s="135">
        <v>1</v>
      </c>
      <c r="F9" s="135">
        <v>1</v>
      </c>
      <c r="G9" s="135"/>
      <c r="H9" s="135"/>
      <c r="I9" s="135"/>
      <c r="J9" s="135"/>
      <c r="K9" s="292">
        <v>0</v>
      </c>
      <c r="L9" s="229">
        <v>0</v>
      </c>
      <c r="M9" s="25"/>
      <c r="N9" s="156" t="s">
        <v>144</v>
      </c>
      <c r="O9" s="152">
        <v>16</v>
      </c>
      <c r="P9" s="152">
        <v>23</v>
      </c>
      <c r="Q9" s="152">
        <v>32</v>
      </c>
      <c r="R9" s="152">
        <v>37</v>
      </c>
      <c r="S9" s="152">
        <v>54</v>
      </c>
      <c r="T9" s="152">
        <v>59</v>
      </c>
      <c r="U9" s="152">
        <v>28</v>
      </c>
      <c r="V9" s="157">
        <v>75</v>
      </c>
      <c r="W9" s="157">
        <v>87</v>
      </c>
      <c r="X9" s="157">
        <v>91</v>
      </c>
      <c r="Y9" s="303">
        <v>146</v>
      </c>
      <c r="Z9" s="63"/>
    </row>
    <row r="10" spans="1:26" s="26" customFormat="1" ht="14.4" customHeight="1" x14ac:dyDescent="0.4">
      <c r="A10" s="137" t="s">
        <v>402</v>
      </c>
      <c r="B10" s="135"/>
      <c r="C10" s="135"/>
      <c r="D10" s="135"/>
      <c r="E10" s="135"/>
      <c r="F10" s="135"/>
      <c r="G10" s="135"/>
      <c r="H10" s="135"/>
      <c r="I10" s="135"/>
      <c r="J10" s="135"/>
      <c r="K10" s="292">
        <v>1</v>
      </c>
      <c r="L10" s="229">
        <v>1</v>
      </c>
      <c r="M10" s="25"/>
      <c r="N10" s="158" t="s">
        <v>138</v>
      </c>
      <c r="O10" s="152"/>
      <c r="P10" s="152"/>
      <c r="Q10" s="152"/>
      <c r="R10" s="152"/>
      <c r="S10" s="152"/>
      <c r="T10" s="152"/>
      <c r="U10" s="152"/>
      <c r="V10" s="157"/>
      <c r="W10" s="157">
        <v>2</v>
      </c>
      <c r="X10" s="157">
        <v>2</v>
      </c>
      <c r="Y10" s="303">
        <v>2</v>
      </c>
      <c r="Z10" s="63"/>
    </row>
    <row r="11" spans="1:26" s="26" customFormat="1" ht="14.4" customHeight="1" x14ac:dyDescent="0.4">
      <c r="A11" s="137" t="s">
        <v>428</v>
      </c>
      <c r="B11" s="135"/>
      <c r="C11" s="135"/>
      <c r="D11" s="135"/>
      <c r="E11" s="135"/>
      <c r="F11" s="135"/>
      <c r="G11" s="135"/>
      <c r="H11" s="135"/>
      <c r="I11" s="135"/>
      <c r="J11" s="135"/>
      <c r="K11" s="292">
        <v>1</v>
      </c>
      <c r="L11" s="229">
        <v>0</v>
      </c>
      <c r="M11" s="25"/>
      <c r="N11" s="159" t="s">
        <v>147</v>
      </c>
      <c r="O11" s="152"/>
      <c r="P11" s="152"/>
      <c r="Q11" s="152"/>
      <c r="R11" s="152">
        <v>1</v>
      </c>
      <c r="S11" s="152">
        <v>1</v>
      </c>
      <c r="T11" s="152">
        <v>1</v>
      </c>
      <c r="U11" s="152">
        <v>1</v>
      </c>
      <c r="V11" s="160">
        <v>1</v>
      </c>
      <c r="W11" s="160">
        <v>1</v>
      </c>
      <c r="X11" s="157">
        <v>3</v>
      </c>
      <c r="Y11" s="303">
        <v>2</v>
      </c>
      <c r="Z11" s="63"/>
    </row>
    <row r="12" spans="1:26" s="26" customFormat="1" ht="14.4" customHeight="1" x14ac:dyDescent="0.4">
      <c r="A12" s="137" t="s">
        <v>15</v>
      </c>
      <c r="B12" s="136"/>
      <c r="C12" s="136"/>
      <c r="D12" s="136"/>
      <c r="E12" s="136">
        <v>1</v>
      </c>
      <c r="F12" s="136">
        <v>1</v>
      </c>
      <c r="G12" s="136"/>
      <c r="H12" s="136">
        <v>1</v>
      </c>
      <c r="I12" s="135"/>
      <c r="J12" s="135"/>
      <c r="K12" s="292">
        <v>1</v>
      </c>
      <c r="L12" s="229">
        <v>1</v>
      </c>
      <c r="M12" s="25"/>
      <c r="N12" s="156" t="s">
        <v>148</v>
      </c>
      <c r="O12" s="152">
        <v>4</v>
      </c>
      <c r="P12" s="152">
        <v>9</v>
      </c>
      <c r="Q12" s="152">
        <v>15</v>
      </c>
      <c r="R12" s="152">
        <v>19</v>
      </c>
      <c r="S12" s="152">
        <v>26</v>
      </c>
      <c r="T12" s="152">
        <v>29</v>
      </c>
      <c r="U12" s="152">
        <v>31</v>
      </c>
      <c r="V12" s="157">
        <v>47</v>
      </c>
      <c r="W12" s="157">
        <v>43</v>
      </c>
      <c r="X12" s="157">
        <v>53</v>
      </c>
      <c r="Y12" s="303">
        <v>98</v>
      </c>
      <c r="Z12" s="63"/>
    </row>
    <row r="13" spans="1:26" s="26" customFormat="1" ht="14.4" customHeight="1" x14ac:dyDescent="0.4">
      <c r="A13" s="138" t="s">
        <v>427</v>
      </c>
      <c r="B13" s="136"/>
      <c r="C13" s="136"/>
      <c r="D13" s="136"/>
      <c r="E13" s="136"/>
      <c r="F13" s="136"/>
      <c r="G13" s="136"/>
      <c r="H13" s="136"/>
      <c r="I13" s="135"/>
      <c r="J13" s="135"/>
      <c r="K13" s="292">
        <v>1</v>
      </c>
      <c r="L13" s="229">
        <v>1</v>
      </c>
      <c r="M13" s="25"/>
      <c r="N13" s="161" t="s">
        <v>193</v>
      </c>
      <c r="O13" s="152"/>
      <c r="P13" s="152"/>
      <c r="Q13" s="152"/>
      <c r="R13" s="152">
        <v>4</v>
      </c>
      <c r="S13" s="152">
        <v>4</v>
      </c>
      <c r="T13" s="152">
        <v>2</v>
      </c>
      <c r="U13" s="152">
        <v>7</v>
      </c>
      <c r="V13" s="160">
        <v>9</v>
      </c>
      <c r="W13" s="160">
        <v>9</v>
      </c>
      <c r="X13" s="157">
        <v>13</v>
      </c>
      <c r="Y13" s="303">
        <v>17</v>
      </c>
      <c r="Z13" s="63"/>
    </row>
    <row r="14" spans="1:26" s="27" customFormat="1" ht="14.4" customHeight="1" x14ac:dyDescent="0.4">
      <c r="A14" s="134" t="s">
        <v>158</v>
      </c>
      <c r="B14" s="135">
        <v>1</v>
      </c>
      <c r="C14" s="135">
        <v>2</v>
      </c>
      <c r="D14" s="135">
        <v>3</v>
      </c>
      <c r="E14" s="135">
        <v>7</v>
      </c>
      <c r="F14" s="135">
        <v>8</v>
      </c>
      <c r="G14" s="135">
        <v>6</v>
      </c>
      <c r="H14" s="135">
        <v>11</v>
      </c>
      <c r="I14" s="135">
        <v>17</v>
      </c>
      <c r="J14" s="135">
        <v>11</v>
      </c>
      <c r="K14" s="292">
        <v>7</v>
      </c>
      <c r="L14" s="229">
        <v>20</v>
      </c>
      <c r="M14" s="25"/>
      <c r="N14" s="156" t="s">
        <v>151</v>
      </c>
      <c r="O14" s="152"/>
      <c r="P14" s="152">
        <v>8</v>
      </c>
      <c r="Q14" s="152">
        <v>23</v>
      </c>
      <c r="R14" s="152">
        <v>60</v>
      </c>
      <c r="S14" s="152">
        <v>116</v>
      </c>
      <c r="T14" s="152">
        <v>132</v>
      </c>
      <c r="U14" s="152">
        <v>208</v>
      </c>
      <c r="V14" s="157">
        <v>278</v>
      </c>
      <c r="W14" s="157">
        <v>330</v>
      </c>
      <c r="X14" s="157">
        <v>273</v>
      </c>
      <c r="Y14" s="303">
        <v>261</v>
      </c>
      <c r="Z14" s="63"/>
    </row>
    <row r="15" spans="1:26" s="26" customFormat="1" ht="14.4" customHeight="1" x14ac:dyDescent="0.4">
      <c r="A15" s="134" t="s">
        <v>16</v>
      </c>
      <c r="B15" s="136"/>
      <c r="C15" s="136"/>
      <c r="D15" s="136"/>
      <c r="E15" s="136">
        <v>1</v>
      </c>
      <c r="F15" s="136">
        <v>1</v>
      </c>
      <c r="G15" s="136"/>
      <c r="H15" s="136"/>
      <c r="I15" s="135"/>
      <c r="J15" s="135"/>
      <c r="K15" s="292">
        <v>0</v>
      </c>
      <c r="L15" s="229">
        <v>0</v>
      </c>
      <c r="M15" s="25"/>
      <c r="N15" s="159" t="s">
        <v>154</v>
      </c>
      <c r="O15" s="152">
        <v>2</v>
      </c>
      <c r="P15" s="152">
        <v>5</v>
      </c>
      <c r="Q15" s="152">
        <v>10</v>
      </c>
      <c r="R15" s="152">
        <v>22</v>
      </c>
      <c r="S15" s="152">
        <v>24</v>
      </c>
      <c r="T15" s="152">
        <v>32</v>
      </c>
      <c r="U15" s="152">
        <v>58</v>
      </c>
      <c r="V15" s="160">
        <v>69</v>
      </c>
      <c r="W15" s="160">
        <v>96</v>
      </c>
      <c r="X15" s="157">
        <v>55</v>
      </c>
      <c r="Y15" s="303">
        <v>110</v>
      </c>
      <c r="Z15" s="63"/>
    </row>
    <row r="16" spans="1:26" s="27" customFormat="1" ht="14.4" customHeight="1" x14ac:dyDescent="0.4">
      <c r="A16" s="134" t="s">
        <v>129</v>
      </c>
      <c r="B16" s="135"/>
      <c r="C16" s="135"/>
      <c r="D16" s="135"/>
      <c r="E16" s="135"/>
      <c r="F16" s="135"/>
      <c r="G16" s="135"/>
      <c r="H16" s="135"/>
      <c r="I16" s="135">
        <v>1</v>
      </c>
      <c r="J16" s="135"/>
      <c r="K16" s="292">
        <v>0</v>
      </c>
      <c r="L16" s="229">
        <v>0</v>
      </c>
      <c r="M16" s="25"/>
      <c r="N16" s="156" t="s">
        <v>155</v>
      </c>
      <c r="O16" s="152"/>
      <c r="P16" s="152"/>
      <c r="Q16" s="152"/>
      <c r="R16" s="152">
        <v>3</v>
      </c>
      <c r="S16" s="152">
        <v>4</v>
      </c>
      <c r="T16" s="152">
        <v>5</v>
      </c>
      <c r="U16" s="152">
        <v>9</v>
      </c>
      <c r="V16" s="157">
        <v>16</v>
      </c>
      <c r="W16" s="157">
        <v>9</v>
      </c>
      <c r="X16" s="157">
        <v>13</v>
      </c>
      <c r="Y16" s="303">
        <v>11</v>
      </c>
      <c r="Z16" s="63"/>
    </row>
    <row r="17" spans="1:26" s="26" customFormat="1" ht="14.4" customHeight="1" x14ac:dyDescent="0.4">
      <c r="A17" s="134" t="s">
        <v>404</v>
      </c>
      <c r="B17" s="136"/>
      <c r="C17" s="136"/>
      <c r="D17" s="136"/>
      <c r="E17" s="136">
        <v>3</v>
      </c>
      <c r="F17" s="136">
        <v>1</v>
      </c>
      <c r="G17" s="136">
        <v>3</v>
      </c>
      <c r="H17" s="136"/>
      <c r="I17" s="135">
        <v>3</v>
      </c>
      <c r="J17" s="135"/>
      <c r="K17" s="292">
        <v>6</v>
      </c>
      <c r="L17" s="229">
        <v>13</v>
      </c>
      <c r="M17" s="25"/>
      <c r="N17" s="161" t="s">
        <v>195</v>
      </c>
      <c r="O17" s="152">
        <v>27</v>
      </c>
      <c r="P17" s="152">
        <v>77</v>
      </c>
      <c r="Q17" s="152">
        <v>88</v>
      </c>
      <c r="R17" s="152">
        <v>264</v>
      </c>
      <c r="S17" s="152">
        <v>529</v>
      </c>
      <c r="T17" s="152">
        <v>301</v>
      </c>
      <c r="U17" s="152">
        <v>264</v>
      </c>
      <c r="V17" s="160">
        <v>399</v>
      </c>
      <c r="W17" s="160">
        <v>276</v>
      </c>
      <c r="X17" s="157">
        <v>381</v>
      </c>
      <c r="Y17" s="303">
        <v>507</v>
      </c>
      <c r="Z17" s="63"/>
    </row>
    <row r="18" spans="1:26" s="27" customFormat="1" ht="14.4" customHeight="1" x14ac:dyDescent="0.4">
      <c r="A18" s="134" t="s">
        <v>140</v>
      </c>
      <c r="B18" s="135"/>
      <c r="C18" s="135"/>
      <c r="D18" s="135"/>
      <c r="E18" s="135">
        <v>1</v>
      </c>
      <c r="F18" s="135">
        <v>1</v>
      </c>
      <c r="G18" s="135"/>
      <c r="H18" s="135"/>
      <c r="I18" s="135"/>
      <c r="J18" s="135">
        <v>4</v>
      </c>
      <c r="K18" s="292">
        <v>12</v>
      </c>
      <c r="L18" s="229">
        <v>6</v>
      </c>
      <c r="M18" s="25"/>
      <c r="N18" s="156" t="s">
        <v>156</v>
      </c>
      <c r="O18" s="152">
        <v>3</v>
      </c>
      <c r="P18" s="152">
        <v>4</v>
      </c>
      <c r="Q18" s="152">
        <v>4</v>
      </c>
      <c r="R18" s="152">
        <v>9</v>
      </c>
      <c r="S18" s="152">
        <v>6</v>
      </c>
      <c r="T18" s="152">
        <v>5</v>
      </c>
      <c r="U18" s="152">
        <v>7</v>
      </c>
      <c r="V18" s="157">
        <v>8</v>
      </c>
      <c r="W18" s="157">
        <v>13</v>
      </c>
      <c r="X18" s="157">
        <v>29</v>
      </c>
      <c r="Y18" s="303">
        <v>68</v>
      </c>
      <c r="Z18" s="63"/>
    </row>
    <row r="19" spans="1:26" s="26" customFormat="1" ht="14.4" customHeight="1" x14ac:dyDescent="0.4">
      <c r="A19" s="134" t="s">
        <v>19</v>
      </c>
      <c r="B19" s="136"/>
      <c r="C19" s="136"/>
      <c r="D19" s="136"/>
      <c r="E19" s="136">
        <v>1</v>
      </c>
      <c r="F19" s="136">
        <v>1</v>
      </c>
      <c r="G19" s="136"/>
      <c r="H19" s="136"/>
      <c r="I19" s="135"/>
      <c r="J19" s="135"/>
      <c r="K19" s="292">
        <v>0</v>
      </c>
      <c r="L19" s="229">
        <v>0</v>
      </c>
      <c r="M19" s="25"/>
      <c r="N19" s="159" t="s">
        <v>159</v>
      </c>
      <c r="O19" s="152"/>
      <c r="P19" s="152">
        <v>1</v>
      </c>
      <c r="Q19" s="152">
        <v>1</v>
      </c>
      <c r="R19" s="152">
        <v>1</v>
      </c>
      <c r="S19" s="152">
        <v>1</v>
      </c>
      <c r="T19" s="152">
        <v>1</v>
      </c>
      <c r="U19" s="152">
        <v>2</v>
      </c>
      <c r="V19" s="160">
        <v>2</v>
      </c>
      <c r="W19" s="160">
        <v>3</v>
      </c>
      <c r="X19" s="157">
        <v>2</v>
      </c>
      <c r="Y19" s="303">
        <v>4</v>
      </c>
      <c r="Z19" s="63"/>
    </row>
    <row r="20" spans="1:26" s="27" customFormat="1" ht="14.4" customHeight="1" x14ac:dyDescent="0.4">
      <c r="A20" s="134" t="s">
        <v>408</v>
      </c>
      <c r="B20" s="135"/>
      <c r="C20" s="135"/>
      <c r="D20" s="135"/>
      <c r="E20" s="135">
        <v>1</v>
      </c>
      <c r="F20" s="135">
        <v>1</v>
      </c>
      <c r="G20" s="135"/>
      <c r="H20" s="135"/>
      <c r="I20" s="135"/>
      <c r="J20" s="135"/>
      <c r="K20" s="292">
        <v>0</v>
      </c>
      <c r="L20" s="229">
        <v>1</v>
      </c>
      <c r="M20" s="25"/>
      <c r="N20" s="156" t="s">
        <v>160</v>
      </c>
      <c r="O20" s="152">
        <v>1</v>
      </c>
      <c r="P20" s="152">
        <v>14</v>
      </c>
      <c r="Q20" s="152">
        <v>13</v>
      </c>
      <c r="R20" s="152">
        <v>18</v>
      </c>
      <c r="S20" s="152">
        <v>23</v>
      </c>
      <c r="T20" s="152">
        <v>27</v>
      </c>
      <c r="U20" s="152">
        <v>28</v>
      </c>
      <c r="V20" s="157">
        <v>32</v>
      </c>
      <c r="W20" s="157">
        <v>33</v>
      </c>
      <c r="X20" s="157">
        <v>44</v>
      </c>
      <c r="Y20" s="303">
        <v>54</v>
      </c>
      <c r="Z20" s="63"/>
    </row>
    <row r="21" spans="1:26" s="26" customFormat="1" ht="14.4" customHeight="1" x14ac:dyDescent="0.4">
      <c r="A21" s="134" t="s">
        <v>175</v>
      </c>
      <c r="B21" s="136"/>
      <c r="C21" s="136"/>
      <c r="D21" s="136">
        <v>1</v>
      </c>
      <c r="E21" s="136">
        <v>2</v>
      </c>
      <c r="F21" s="136">
        <v>3</v>
      </c>
      <c r="G21" s="136">
        <v>4</v>
      </c>
      <c r="H21" s="136">
        <v>8</v>
      </c>
      <c r="I21" s="135">
        <v>11</v>
      </c>
      <c r="J21" s="135">
        <v>9</v>
      </c>
      <c r="K21" s="292">
        <v>8</v>
      </c>
      <c r="L21" s="229">
        <v>12</v>
      </c>
      <c r="M21" s="25"/>
      <c r="N21" s="159" t="s">
        <v>161</v>
      </c>
      <c r="O21" s="152">
        <v>5</v>
      </c>
      <c r="P21" s="152">
        <v>9</v>
      </c>
      <c r="Q21" s="152">
        <v>14</v>
      </c>
      <c r="R21" s="152">
        <v>15</v>
      </c>
      <c r="S21" s="152">
        <v>31</v>
      </c>
      <c r="T21" s="152">
        <v>46</v>
      </c>
      <c r="U21" s="152">
        <v>66</v>
      </c>
      <c r="V21" s="160">
        <v>94</v>
      </c>
      <c r="W21" s="160">
        <v>155</v>
      </c>
      <c r="X21" s="157">
        <v>227</v>
      </c>
      <c r="Y21" s="303">
        <v>209</v>
      </c>
      <c r="Z21" s="63"/>
    </row>
    <row r="22" spans="1:26" s="27" customFormat="1" ht="14.4" customHeight="1" x14ac:dyDescent="0.4">
      <c r="A22" s="134" t="s">
        <v>176</v>
      </c>
      <c r="B22" s="135"/>
      <c r="C22" s="135"/>
      <c r="D22" s="135">
        <v>2</v>
      </c>
      <c r="E22" s="135">
        <v>2</v>
      </c>
      <c r="F22" s="135">
        <v>1</v>
      </c>
      <c r="G22" s="135">
        <v>5</v>
      </c>
      <c r="H22" s="135">
        <v>7</v>
      </c>
      <c r="I22" s="135">
        <v>9</v>
      </c>
      <c r="J22" s="135">
        <v>5</v>
      </c>
      <c r="K22" s="292">
        <v>18</v>
      </c>
      <c r="L22" s="229">
        <v>28</v>
      </c>
      <c r="M22" s="25"/>
      <c r="N22" s="156" t="s">
        <v>132</v>
      </c>
      <c r="O22" s="152"/>
      <c r="P22" s="152"/>
      <c r="Q22" s="152"/>
      <c r="R22" s="152"/>
      <c r="S22" s="152"/>
      <c r="T22" s="152"/>
      <c r="U22" s="152"/>
      <c r="V22" s="157">
        <v>1</v>
      </c>
      <c r="W22" s="157">
        <v>0</v>
      </c>
      <c r="X22" s="157">
        <v>0</v>
      </c>
      <c r="Y22" s="303">
        <v>2</v>
      </c>
      <c r="Z22" s="63"/>
    </row>
    <row r="23" spans="1:26" s="26" customFormat="1" ht="14.4" customHeight="1" x14ac:dyDescent="0.4">
      <c r="A23" s="134" t="s">
        <v>410</v>
      </c>
      <c r="B23" s="136"/>
      <c r="C23" s="136"/>
      <c r="D23" s="136"/>
      <c r="E23" s="136">
        <v>1</v>
      </c>
      <c r="F23" s="136">
        <v>1</v>
      </c>
      <c r="G23" s="136"/>
      <c r="H23" s="136"/>
      <c r="I23" s="135"/>
      <c r="J23" s="135">
        <v>1</v>
      </c>
      <c r="K23" s="292">
        <v>1</v>
      </c>
      <c r="L23" s="229">
        <v>1</v>
      </c>
      <c r="M23" s="25"/>
      <c r="N23" s="159" t="s">
        <v>127</v>
      </c>
      <c r="O23" s="152">
        <v>95</v>
      </c>
      <c r="P23" s="152">
        <v>135</v>
      </c>
      <c r="Q23" s="152">
        <v>239</v>
      </c>
      <c r="R23" s="152">
        <v>253</v>
      </c>
      <c r="S23" s="152">
        <v>357</v>
      </c>
      <c r="T23" s="152">
        <v>424</v>
      </c>
      <c r="U23" s="152">
        <v>488</v>
      </c>
      <c r="V23" s="160">
        <v>581</v>
      </c>
      <c r="W23" s="160">
        <v>634</v>
      </c>
      <c r="X23" s="157">
        <v>994</v>
      </c>
      <c r="Y23" s="303">
        <v>1338</v>
      </c>
      <c r="Z23" s="63"/>
    </row>
    <row r="24" spans="1:26" s="27" customFormat="1" ht="14.4" customHeight="1" x14ac:dyDescent="0.4">
      <c r="A24" s="134" t="s">
        <v>20</v>
      </c>
      <c r="B24" s="135"/>
      <c r="C24" s="135"/>
      <c r="D24" s="135"/>
      <c r="E24" s="135">
        <v>1</v>
      </c>
      <c r="F24" s="135">
        <v>2</v>
      </c>
      <c r="G24" s="135"/>
      <c r="H24" s="135"/>
      <c r="I24" s="135"/>
      <c r="J24" s="135"/>
      <c r="K24" s="292">
        <v>0</v>
      </c>
      <c r="L24" s="229">
        <v>0</v>
      </c>
      <c r="M24" s="25"/>
      <c r="N24" s="158" t="s">
        <v>405</v>
      </c>
      <c r="O24" s="152"/>
      <c r="P24" s="152"/>
      <c r="Q24" s="152"/>
      <c r="R24" s="152">
        <v>1</v>
      </c>
      <c r="S24" s="152"/>
      <c r="T24" s="152"/>
      <c r="U24" s="152"/>
      <c r="V24" s="157">
        <v>0</v>
      </c>
      <c r="W24" s="157"/>
      <c r="X24" s="157">
        <v>5</v>
      </c>
      <c r="Y24" s="303">
        <v>3</v>
      </c>
      <c r="Z24" s="63"/>
    </row>
    <row r="25" spans="1:26" s="27" customFormat="1" ht="14.4" customHeight="1" x14ac:dyDescent="0.4">
      <c r="A25" s="134" t="s">
        <v>100</v>
      </c>
      <c r="B25" s="136"/>
      <c r="C25" s="136"/>
      <c r="D25" s="136"/>
      <c r="E25" s="136"/>
      <c r="F25" s="136"/>
      <c r="G25" s="136">
        <v>5</v>
      </c>
      <c r="H25" s="136">
        <v>9</v>
      </c>
      <c r="I25" s="135">
        <v>12</v>
      </c>
      <c r="J25" s="135">
        <v>16</v>
      </c>
      <c r="K25" s="292">
        <v>39</v>
      </c>
      <c r="L25" s="229">
        <v>49</v>
      </c>
      <c r="M25" s="25"/>
      <c r="N25" s="159" t="s">
        <v>162</v>
      </c>
      <c r="O25" s="152">
        <v>3</v>
      </c>
      <c r="P25" s="152">
        <v>5</v>
      </c>
      <c r="Q25" s="152">
        <v>20</v>
      </c>
      <c r="R25" s="152">
        <v>28</v>
      </c>
      <c r="S25" s="152">
        <v>44</v>
      </c>
      <c r="T25" s="152">
        <v>45</v>
      </c>
      <c r="U25" s="152">
        <v>49</v>
      </c>
      <c r="V25" s="160">
        <v>77</v>
      </c>
      <c r="W25" s="160">
        <v>62</v>
      </c>
      <c r="X25" s="157">
        <v>136</v>
      </c>
      <c r="Y25" s="303">
        <v>150</v>
      </c>
      <c r="Z25" s="63"/>
    </row>
    <row r="26" spans="1:26" s="27" customFormat="1" ht="14.4" customHeight="1" x14ac:dyDescent="0.4">
      <c r="A26" s="134" t="s">
        <v>21</v>
      </c>
      <c r="B26" s="135"/>
      <c r="C26" s="135"/>
      <c r="D26" s="135"/>
      <c r="E26" s="135">
        <v>1</v>
      </c>
      <c r="F26" s="135">
        <v>1</v>
      </c>
      <c r="G26" s="135"/>
      <c r="H26" s="135"/>
      <c r="I26" s="135"/>
      <c r="J26" s="135"/>
      <c r="K26" s="292">
        <v>0</v>
      </c>
      <c r="L26" s="229">
        <v>2</v>
      </c>
      <c r="M26" s="25"/>
      <c r="N26" s="156" t="s">
        <v>163</v>
      </c>
      <c r="O26" s="152">
        <v>54</v>
      </c>
      <c r="P26" s="152">
        <v>81</v>
      </c>
      <c r="Q26" s="152">
        <v>135</v>
      </c>
      <c r="R26" s="152">
        <v>146</v>
      </c>
      <c r="S26" s="152">
        <v>151</v>
      </c>
      <c r="T26" s="152">
        <v>178</v>
      </c>
      <c r="U26" s="152">
        <v>199</v>
      </c>
      <c r="V26" s="157">
        <v>280</v>
      </c>
      <c r="W26" s="157">
        <v>295</v>
      </c>
      <c r="X26" s="157">
        <v>323</v>
      </c>
      <c r="Y26" s="303">
        <v>421</v>
      </c>
      <c r="Z26" s="63"/>
    </row>
    <row r="27" spans="1:26" s="27" customFormat="1" ht="14.4" customHeight="1" x14ac:dyDescent="0.4">
      <c r="A27" s="137" t="s">
        <v>414</v>
      </c>
      <c r="B27" s="135"/>
      <c r="C27" s="135"/>
      <c r="D27" s="135"/>
      <c r="E27" s="135"/>
      <c r="F27" s="135"/>
      <c r="G27" s="135"/>
      <c r="H27" s="135"/>
      <c r="I27" s="135"/>
      <c r="J27" s="135"/>
      <c r="K27" s="292">
        <v>1</v>
      </c>
      <c r="L27" s="229">
        <v>1</v>
      </c>
      <c r="M27" s="25"/>
      <c r="N27" s="159" t="s">
        <v>164</v>
      </c>
      <c r="O27" s="152">
        <v>10</v>
      </c>
      <c r="P27" s="152">
        <v>11</v>
      </c>
      <c r="Q27" s="152">
        <v>13</v>
      </c>
      <c r="R27" s="152">
        <v>16</v>
      </c>
      <c r="S27" s="152">
        <v>20</v>
      </c>
      <c r="T27" s="152">
        <v>21</v>
      </c>
      <c r="U27" s="152">
        <v>20</v>
      </c>
      <c r="V27" s="160">
        <v>26</v>
      </c>
      <c r="W27" s="160">
        <v>31</v>
      </c>
      <c r="X27" s="157">
        <v>29</v>
      </c>
      <c r="Y27" s="303">
        <v>57</v>
      </c>
      <c r="Z27" s="63"/>
    </row>
    <row r="28" spans="1:26" s="27" customFormat="1" ht="14.4" customHeight="1" x14ac:dyDescent="0.4">
      <c r="A28" s="137" t="s">
        <v>22</v>
      </c>
      <c r="B28" s="136"/>
      <c r="C28" s="136"/>
      <c r="D28" s="136"/>
      <c r="E28" s="136">
        <v>1</v>
      </c>
      <c r="F28" s="136">
        <v>1</v>
      </c>
      <c r="G28" s="136"/>
      <c r="H28" s="136"/>
      <c r="I28" s="135"/>
      <c r="J28" s="135"/>
      <c r="K28" s="292">
        <v>0</v>
      </c>
      <c r="L28" s="229">
        <v>0</v>
      </c>
      <c r="M28" s="25"/>
      <c r="N28" s="156" t="s">
        <v>141</v>
      </c>
      <c r="O28" s="152">
        <v>6</v>
      </c>
      <c r="P28" s="152">
        <v>7</v>
      </c>
      <c r="Q28" s="152">
        <v>10</v>
      </c>
      <c r="R28" s="152">
        <v>21</v>
      </c>
      <c r="S28" s="152">
        <v>24</v>
      </c>
      <c r="T28" s="152">
        <v>30</v>
      </c>
      <c r="U28" s="152">
        <v>48</v>
      </c>
      <c r="V28" s="157">
        <v>54</v>
      </c>
      <c r="W28" s="157">
        <v>131</v>
      </c>
      <c r="X28" s="157">
        <v>140</v>
      </c>
      <c r="Y28" s="303">
        <v>175</v>
      </c>
      <c r="Z28" s="63"/>
    </row>
    <row r="29" spans="1:26" s="27" customFormat="1" ht="14.4" customHeight="1" x14ac:dyDescent="0.4">
      <c r="A29" s="137" t="s">
        <v>135</v>
      </c>
      <c r="B29" s="136"/>
      <c r="C29" s="136"/>
      <c r="D29" s="136"/>
      <c r="E29" s="136"/>
      <c r="F29" s="136"/>
      <c r="G29" s="136"/>
      <c r="H29" s="136"/>
      <c r="I29" s="135"/>
      <c r="J29" s="135">
        <v>1</v>
      </c>
      <c r="K29" s="292">
        <v>0</v>
      </c>
      <c r="L29" s="229">
        <v>0</v>
      </c>
      <c r="M29" s="25"/>
      <c r="N29" s="159" t="s">
        <v>126</v>
      </c>
      <c r="O29" s="152">
        <v>175</v>
      </c>
      <c r="P29" s="152">
        <v>148</v>
      </c>
      <c r="Q29" s="152">
        <v>233</v>
      </c>
      <c r="R29" s="152">
        <v>297</v>
      </c>
      <c r="S29" s="152">
        <v>374</v>
      </c>
      <c r="T29" s="152">
        <v>425</v>
      </c>
      <c r="U29" s="152">
        <v>495</v>
      </c>
      <c r="V29" s="160">
        <v>901</v>
      </c>
      <c r="W29" s="160">
        <v>969</v>
      </c>
      <c r="X29" s="157">
        <v>1013</v>
      </c>
      <c r="Y29" s="303">
        <v>1220</v>
      </c>
      <c r="Z29" s="63"/>
    </row>
    <row r="30" spans="1:26" s="27" customFormat="1" ht="14.4" customHeight="1" x14ac:dyDescent="0.4">
      <c r="A30" s="137" t="s">
        <v>201</v>
      </c>
      <c r="B30" s="135">
        <v>5</v>
      </c>
      <c r="C30" s="135">
        <v>8</v>
      </c>
      <c r="D30" s="135">
        <v>10</v>
      </c>
      <c r="E30" s="135">
        <v>14</v>
      </c>
      <c r="F30" s="135">
        <v>14</v>
      </c>
      <c r="G30" s="135">
        <v>14</v>
      </c>
      <c r="H30" s="135">
        <v>22</v>
      </c>
      <c r="I30" s="135">
        <v>35</v>
      </c>
      <c r="J30" s="135">
        <v>22</v>
      </c>
      <c r="K30" s="292">
        <v>18</v>
      </c>
      <c r="L30" s="229">
        <v>52</v>
      </c>
      <c r="M30" s="25"/>
      <c r="N30" s="156" t="s">
        <v>170</v>
      </c>
      <c r="O30" s="152"/>
      <c r="P30" s="152"/>
      <c r="Q30" s="152">
        <v>1</v>
      </c>
      <c r="R30" s="152">
        <v>2</v>
      </c>
      <c r="S30" s="152">
        <v>6</v>
      </c>
      <c r="T30" s="152">
        <v>9</v>
      </c>
      <c r="U30" s="152">
        <v>9</v>
      </c>
      <c r="V30" s="157">
        <v>18</v>
      </c>
      <c r="W30" s="157">
        <v>24</v>
      </c>
      <c r="X30" s="157">
        <v>24</v>
      </c>
      <c r="Y30" s="303">
        <v>30</v>
      </c>
      <c r="Z30" s="63"/>
    </row>
    <row r="31" spans="1:26" s="27" customFormat="1" ht="14.4" customHeight="1" x14ac:dyDescent="0.4">
      <c r="A31" s="137" t="s">
        <v>187</v>
      </c>
      <c r="B31" s="136"/>
      <c r="C31" s="136"/>
      <c r="D31" s="136"/>
      <c r="E31" s="136">
        <v>2</v>
      </c>
      <c r="F31" s="136">
        <v>2</v>
      </c>
      <c r="G31" s="136"/>
      <c r="H31" s="136">
        <v>1</v>
      </c>
      <c r="I31" s="135">
        <v>1</v>
      </c>
      <c r="J31" s="135">
        <v>1</v>
      </c>
      <c r="K31" s="292">
        <v>1</v>
      </c>
      <c r="L31" s="229">
        <v>1</v>
      </c>
      <c r="M31" s="25"/>
      <c r="N31" s="159" t="s">
        <v>172</v>
      </c>
      <c r="O31" s="152"/>
      <c r="P31" s="152">
        <v>2</v>
      </c>
      <c r="Q31" s="152">
        <v>3</v>
      </c>
      <c r="R31" s="152">
        <v>7</v>
      </c>
      <c r="S31" s="152">
        <v>11</v>
      </c>
      <c r="T31" s="152">
        <v>14</v>
      </c>
      <c r="U31" s="152">
        <v>19</v>
      </c>
      <c r="V31" s="160">
        <v>23</v>
      </c>
      <c r="W31" s="160">
        <v>25</v>
      </c>
      <c r="X31" s="157">
        <v>35</v>
      </c>
      <c r="Y31" s="303">
        <v>43</v>
      </c>
      <c r="Z31" s="63"/>
    </row>
    <row r="32" spans="1:26" s="27" customFormat="1" ht="14.4" customHeight="1" x14ac:dyDescent="0.4">
      <c r="A32" s="137" t="s">
        <v>415</v>
      </c>
      <c r="B32" s="136"/>
      <c r="C32" s="136"/>
      <c r="D32" s="136"/>
      <c r="E32" s="136"/>
      <c r="F32" s="136"/>
      <c r="G32" s="136"/>
      <c r="H32" s="136"/>
      <c r="I32" s="135"/>
      <c r="J32" s="135"/>
      <c r="K32" s="292">
        <v>3</v>
      </c>
      <c r="L32" s="229">
        <v>4</v>
      </c>
      <c r="M32" s="25"/>
      <c r="N32" s="156" t="s">
        <v>173</v>
      </c>
      <c r="O32" s="152">
        <v>1</v>
      </c>
      <c r="P32" s="152">
        <v>2</v>
      </c>
      <c r="Q32" s="152">
        <v>2</v>
      </c>
      <c r="R32" s="152">
        <v>2</v>
      </c>
      <c r="S32" s="152">
        <v>5</v>
      </c>
      <c r="T32" s="152">
        <v>8</v>
      </c>
      <c r="U32" s="152">
        <v>7</v>
      </c>
      <c r="V32" s="157">
        <v>5</v>
      </c>
      <c r="W32" s="157">
        <v>7</v>
      </c>
      <c r="X32" s="157">
        <v>10</v>
      </c>
      <c r="Y32" s="303">
        <v>20</v>
      </c>
      <c r="Z32" s="63"/>
    </row>
    <row r="33" spans="1:26" s="27" customFormat="1" ht="14.4" customHeight="1" x14ac:dyDescent="0.4">
      <c r="A33" s="134" t="s">
        <v>114</v>
      </c>
      <c r="B33" s="135"/>
      <c r="C33" s="135"/>
      <c r="D33" s="135"/>
      <c r="E33" s="135"/>
      <c r="F33" s="135"/>
      <c r="G33" s="135"/>
      <c r="H33" s="135">
        <v>1</v>
      </c>
      <c r="I33" s="135"/>
      <c r="J33" s="135"/>
      <c r="K33" s="292">
        <v>0</v>
      </c>
      <c r="L33" s="229">
        <v>1</v>
      </c>
      <c r="M33" s="25"/>
      <c r="N33" s="159" t="s">
        <v>84</v>
      </c>
      <c r="O33" s="152"/>
      <c r="P33" s="152">
        <v>1</v>
      </c>
      <c r="Q33" s="152">
        <v>1</v>
      </c>
      <c r="R33" s="152">
        <v>1</v>
      </c>
      <c r="S33" s="152">
        <v>2</v>
      </c>
      <c r="T33" s="152">
        <v>2</v>
      </c>
      <c r="U33" s="152">
        <v>5</v>
      </c>
      <c r="V33" s="160">
        <v>7</v>
      </c>
      <c r="W33" s="160">
        <v>7</v>
      </c>
      <c r="X33" s="157">
        <v>7</v>
      </c>
      <c r="Y33" s="303">
        <v>53</v>
      </c>
      <c r="Z33" s="63"/>
    </row>
    <row r="34" spans="1:26" s="27" customFormat="1" ht="14.4" customHeight="1" x14ac:dyDescent="0.4">
      <c r="A34" s="137" t="s">
        <v>25</v>
      </c>
      <c r="B34" s="136"/>
      <c r="C34" s="136"/>
      <c r="D34" s="136"/>
      <c r="E34" s="136">
        <v>1</v>
      </c>
      <c r="F34" s="136">
        <v>1</v>
      </c>
      <c r="G34" s="136"/>
      <c r="H34" s="136"/>
      <c r="I34" s="135"/>
      <c r="J34" s="135">
        <v>3</v>
      </c>
      <c r="K34" s="292">
        <v>2</v>
      </c>
      <c r="L34" s="229">
        <v>6</v>
      </c>
      <c r="M34" s="25"/>
      <c r="N34" s="158" t="s">
        <v>207</v>
      </c>
      <c r="O34" s="152">
        <v>1</v>
      </c>
      <c r="P34" s="152">
        <v>1</v>
      </c>
      <c r="Q34" s="152">
        <v>1</v>
      </c>
      <c r="R34" s="152">
        <v>2</v>
      </c>
      <c r="S34" s="152">
        <v>2</v>
      </c>
      <c r="T34" s="152">
        <v>1</v>
      </c>
      <c r="U34" s="152">
        <v>1</v>
      </c>
      <c r="V34" s="157">
        <v>3</v>
      </c>
      <c r="W34" s="157">
        <v>7</v>
      </c>
      <c r="X34" s="157">
        <v>7</v>
      </c>
      <c r="Y34" s="303">
        <v>10</v>
      </c>
      <c r="Z34" s="63"/>
    </row>
    <row r="35" spans="1:26" s="27" customFormat="1" ht="14.4" customHeight="1" x14ac:dyDescent="0.4">
      <c r="A35" s="134" t="s">
        <v>118</v>
      </c>
      <c r="B35" s="135"/>
      <c r="C35" s="135"/>
      <c r="D35" s="135"/>
      <c r="E35" s="135">
        <v>2</v>
      </c>
      <c r="F35" s="135"/>
      <c r="G35" s="135">
        <v>1</v>
      </c>
      <c r="H35" s="135">
        <v>2</v>
      </c>
      <c r="I35" s="135">
        <v>8</v>
      </c>
      <c r="J35" s="135">
        <v>5</v>
      </c>
      <c r="K35" s="292">
        <v>8</v>
      </c>
      <c r="L35" s="229">
        <v>12</v>
      </c>
      <c r="M35" s="25"/>
      <c r="N35" s="161" t="s">
        <v>133</v>
      </c>
      <c r="O35" s="152"/>
      <c r="P35" s="152"/>
      <c r="Q35" s="152"/>
      <c r="R35" s="152"/>
      <c r="S35" s="152"/>
      <c r="T35" s="152"/>
      <c r="U35" s="152"/>
      <c r="V35" s="160">
        <v>1</v>
      </c>
      <c r="W35" s="160">
        <v>5</v>
      </c>
      <c r="X35" s="157">
        <v>1</v>
      </c>
      <c r="Y35" s="303">
        <v>0</v>
      </c>
      <c r="Z35" s="63"/>
    </row>
    <row r="36" spans="1:26" s="27" customFormat="1" ht="14.4" customHeight="1" x14ac:dyDescent="0.4">
      <c r="A36" s="134" t="s">
        <v>418</v>
      </c>
      <c r="B36" s="136"/>
      <c r="C36" s="136"/>
      <c r="D36" s="136"/>
      <c r="E36" s="136">
        <v>1</v>
      </c>
      <c r="F36" s="136">
        <v>1</v>
      </c>
      <c r="G36" s="136"/>
      <c r="H36" s="136"/>
      <c r="I36" s="135"/>
      <c r="J36" s="135"/>
      <c r="K36" s="292">
        <v>0</v>
      </c>
      <c r="L36" s="229">
        <v>2</v>
      </c>
      <c r="M36" s="25"/>
      <c r="N36" s="156" t="s">
        <v>177</v>
      </c>
      <c r="O36" s="152">
        <v>41</v>
      </c>
      <c r="P36" s="152">
        <v>41</v>
      </c>
      <c r="Q36" s="152">
        <v>56</v>
      </c>
      <c r="R36" s="152">
        <v>76</v>
      </c>
      <c r="S36" s="152">
        <v>97</v>
      </c>
      <c r="T36" s="152">
        <v>125</v>
      </c>
      <c r="U36" s="152">
        <v>190</v>
      </c>
      <c r="V36" s="157">
        <v>316</v>
      </c>
      <c r="W36" s="157">
        <v>335</v>
      </c>
      <c r="X36" s="157">
        <v>455</v>
      </c>
      <c r="Y36" s="303">
        <v>670</v>
      </c>
      <c r="Z36" s="63"/>
    </row>
    <row r="37" spans="1:26" s="27" customFormat="1" ht="14.4" customHeight="1" x14ac:dyDescent="0.4">
      <c r="A37" s="134" t="s">
        <v>422</v>
      </c>
      <c r="B37" s="135"/>
      <c r="C37" s="135"/>
      <c r="D37" s="135"/>
      <c r="E37" s="135">
        <v>1</v>
      </c>
      <c r="F37" s="135">
        <v>2</v>
      </c>
      <c r="G37" s="135">
        <v>1</v>
      </c>
      <c r="H37" s="135"/>
      <c r="I37" s="135"/>
      <c r="J37" s="135"/>
      <c r="K37" s="292">
        <v>0</v>
      </c>
      <c r="L37" s="229">
        <v>2</v>
      </c>
      <c r="M37" s="25"/>
      <c r="N37" s="159" t="s">
        <v>178</v>
      </c>
      <c r="O37" s="152">
        <v>15</v>
      </c>
      <c r="P37" s="152">
        <v>22</v>
      </c>
      <c r="Q37" s="152">
        <v>16</v>
      </c>
      <c r="R37" s="152">
        <v>17</v>
      </c>
      <c r="S37" s="152">
        <v>25</v>
      </c>
      <c r="T37" s="152">
        <v>31</v>
      </c>
      <c r="U37" s="152">
        <v>16</v>
      </c>
      <c r="V37" s="160">
        <v>26</v>
      </c>
      <c r="W37" s="160">
        <v>70</v>
      </c>
      <c r="X37" s="157">
        <v>49</v>
      </c>
      <c r="Y37" s="303">
        <v>81</v>
      </c>
      <c r="Z37" s="63"/>
    </row>
    <row r="38" spans="1:26" s="27" customFormat="1" ht="14.4" customHeight="1" thickBot="1" x14ac:dyDescent="0.45">
      <c r="A38" s="230" t="s">
        <v>423</v>
      </c>
      <c r="B38" s="231"/>
      <c r="C38" s="231"/>
      <c r="D38" s="231"/>
      <c r="E38" s="231">
        <v>1</v>
      </c>
      <c r="F38" s="231">
        <v>1</v>
      </c>
      <c r="G38" s="231"/>
      <c r="H38" s="231"/>
      <c r="I38" s="232"/>
      <c r="J38" s="232"/>
      <c r="K38" s="293">
        <v>0</v>
      </c>
      <c r="L38" s="229">
        <v>1</v>
      </c>
      <c r="M38" s="25"/>
      <c r="N38" s="156" t="s">
        <v>183</v>
      </c>
      <c r="O38" s="152">
        <v>11</v>
      </c>
      <c r="P38" s="152">
        <v>45</v>
      </c>
      <c r="Q38" s="152">
        <v>75</v>
      </c>
      <c r="R38" s="152">
        <v>187</v>
      </c>
      <c r="S38" s="152">
        <v>229</v>
      </c>
      <c r="T38" s="152">
        <v>233</v>
      </c>
      <c r="U38" s="152">
        <v>279</v>
      </c>
      <c r="V38" s="152">
        <v>307</v>
      </c>
      <c r="W38" s="152">
        <v>310</v>
      </c>
      <c r="X38" s="157">
        <v>448</v>
      </c>
      <c r="Y38" s="303">
        <v>657</v>
      </c>
      <c r="Z38" s="63"/>
    </row>
    <row r="39" spans="1:26" s="27" customFormat="1" ht="14.4" customHeight="1" x14ac:dyDescent="0.4">
      <c r="A39" s="2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5"/>
      <c r="N39" s="159" t="s">
        <v>85</v>
      </c>
      <c r="O39" s="152">
        <v>1</v>
      </c>
      <c r="P39" s="152">
        <v>4</v>
      </c>
      <c r="Q39" s="152">
        <v>4</v>
      </c>
      <c r="R39" s="152">
        <v>5</v>
      </c>
      <c r="S39" s="152">
        <v>17</v>
      </c>
      <c r="T39" s="152">
        <v>20</v>
      </c>
      <c r="U39" s="152">
        <v>34</v>
      </c>
      <c r="V39" s="160">
        <v>58</v>
      </c>
      <c r="W39" s="160">
        <v>55</v>
      </c>
      <c r="X39" s="157">
        <v>56</v>
      </c>
      <c r="Y39" s="303">
        <v>96</v>
      </c>
      <c r="Z39" s="63"/>
    </row>
    <row r="40" spans="1:26" s="27" customFormat="1" ht="14.4" customHeight="1" x14ac:dyDescent="0.4">
      <c r="A40" s="383" t="s">
        <v>28</v>
      </c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25"/>
      <c r="N40" s="156" t="s">
        <v>123</v>
      </c>
      <c r="O40" s="157">
        <v>4</v>
      </c>
      <c r="P40" s="157">
        <v>16</v>
      </c>
      <c r="Q40" s="157">
        <v>44</v>
      </c>
      <c r="R40" s="157">
        <v>303</v>
      </c>
      <c r="S40" s="157">
        <v>350</v>
      </c>
      <c r="T40" s="157">
        <v>575</v>
      </c>
      <c r="U40" s="157">
        <v>866</v>
      </c>
      <c r="V40" s="157">
        <v>840</v>
      </c>
      <c r="W40" s="157">
        <v>893</v>
      </c>
      <c r="X40" s="157">
        <v>1078</v>
      </c>
      <c r="Y40" s="303">
        <v>513</v>
      </c>
      <c r="Z40" s="63"/>
    </row>
    <row r="41" spans="1:26" s="27" customFormat="1" ht="14.4" customHeight="1" thickBot="1" x14ac:dyDescent="0.45">
      <c r="A41" s="383"/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25"/>
      <c r="N41" s="161" t="s">
        <v>199</v>
      </c>
      <c r="O41" s="152">
        <v>5</v>
      </c>
      <c r="P41" s="152">
        <v>9</v>
      </c>
      <c r="Q41" s="152">
        <v>17</v>
      </c>
      <c r="R41" s="152">
        <v>53</v>
      </c>
      <c r="S41" s="152">
        <v>72</v>
      </c>
      <c r="T41" s="152">
        <v>31</v>
      </c>
      <c r="U41" s="152">
        <v>27</v>
      </c>
      <c r="V41" s="160">
        <v>48</v>
      </c>
      <c r="W41" s="160">
        <v>43</v>
      </c>
      <c r="X41" s="157">
        <v>55</v>
      </c>
      <c r="Y41" s="303">
        <v>62</v>
      </c>
      <c r="Z41" s="63"/>
    </row>
    <row r="42" spans="1:26" s="27" customFormat="1" ht="14.4" customHeight="1" thickTop="1" x14ac:dyDescent="0.4">
      <c r="A42" s="213" t="s">
        <v>0</v>
      </c>
      <c r="B42" s="213">
        <v>2006</v>
      </c>
      <c r="C42" s="213">
        <v>2007</v>
      </c>
      <c r="D42" s="213">
        <v>2008</v>
      </c>
      <c r="E42" s="213">
        <v>2009</v>
      </c>
      <c r="F42" s="213">
        <v>2010</v>
      </c>
      <c r="G42" s="213">
        <v>2011</v>
      </c>
      <c r="H42" s="213">
        <v>2012</v>
      </c>
      <c r="I42" s="213">
        <v>2013</v>
      </c>
      <c r="J42" s="213">
        <v>2014</v>
      </c>
      <c r="K42" s="213">
        <v>2015</v>
      </c>
      <c r="L42" s="314">
        <v>2016</v>
      </c>
      <c r="M42" s="25"/>
      <c r="N42" s="158" t="s">
        <v>107</v>
      </c>
      <c r="O42" s="152"/>
      <c r="P42" s="152"/>
      <c r="Q42" s="152"/>
      <c r="R42" s="152"/>
      <c r="S42" s="152"/>
      <c r="T42" s="152">
        <v>1</v>
      </c>
      <c r="U42" s="152">
        <v>1</v>
      </c>
      <c r="V42" s="157">
        <v>1</v>
      </c>
      <c r="W42" s="157">
        <v>1</v>
      </c>
      <c r="X42" s="157">
        <v>1</v>
      </c>
      <c r="Y42" s="303">
        <v>1</v>
      </c>
      <c r="Z42" s="63"/>
    </row>
    <row r="43" spans="1:26" s="27" customFormat="1" ht="14.4" customHeight="1" thickBot="1" x14ac:dyDescent="0.45">
      <c r="A43" s="214" t="s">
        <v>13</v>
      </c>
      <c r="B43" s="215">
        <f t="shared" ref="B43:I43" si="4">SUM(B44:B66)</f>
        <v>18</v>
      </c>
      <c r="C43" s="215">
        <f t="shared" si="4"/>
        <v>38</v>
      </c>
      <c r="D43" s="215">
        <f t="shared" si="4"/>
        <v>72</v>
      </c>
      <c r="E43" s="215">
        <f t="shared" si="4"/>
        <v>100</v>
      </c>
      <c r="F43" s="215">
        <f t="shared" si="4"/>
        <v>117</v>
      </c>
      <c r="G43" s="215">
        <f t="shared" si="4"/>
        <v>150</v>
      </c>
      <c r="H43" s="215">
        <f t="shared" si="4"/>
        <v>203</v>
      </c>
      <c r="I43" s="215">
        <f t="shared" si="4"/>
        <v>272</v>
      </c>
      <c r="J43" s="215">
        <f>SUM(J44:J67)</f>
        <v>273</v>
      </c>
      <c r="K43" s="215">
        <f>SUM(K44:K67)</f>
        <v>347</v>
      </c>
      <c r="L43" s="315">
        <f>SUM(L44:L67)</f>
        <v>564</v>
      </c>
      <c r="M43" s="25"/>
      <c r="N43" s="159" t="s">
        <v>23</v>
      </c>
      <c r="O43" s="152"/>
      <c r="P43" s="152"/>
      <c r="Q43" s="152"/>
      <c r="R43" s="152">
        <v>3</v>
      </c>
      <c r="S43" s="152">
        <v>8</v>
      </c>
      <c r="T43" s="152">
        <v>9</v>
      </c>
      <c r="U43" s="152">
        <v>25</v>
      </c>
      <c r="V43" s="160">
        <v>43</v>
      </c>
      <c r="W43" s="160">
        <v>101</v>
      </c>
      <c r="X43" s="157">
        <v>142</v>
      </c>
      <c r="Y43" s="303">
        <v>146</v>
      </c>
      <c r="Z43" s="63"/>
    </row>
    <row r="44" spans="1:26" s="27" customFormat="1" ht="14.4" customHeight="1" x14ac:dyDescent="0.4">
      <c r="A44" s="216" t="s">
        <v>142</v>
      </c>
      <c r="B44" s="217">
        <v>1</v>
      </c>
      <c r="C44" s="217">
        <v>1</v>
      </c>
      <c r="D44" s="217">
        <v>6</v>
      </c>
      <c r="E44" s="217">
        <v>4</v>
      </c>
      <c r="F44" s="217">
        <v>8</v>
      </c>
      <c r="G44" s="217">
        <v>24</v>
      </c>
      <c r="H44" s="217">
        <v>33</v>
      </c>
      <c r="I44" s="217">
        <v>40</v>
      </c>
      <c r="J44" s="217">
        <v>23</v>
      </c>
      <c r="K44" s="217">
        <v>52</v>
      </c>
      <c r="L44" s="316">
        <v>88</v>
      </c>
      <c r="M44" s="25"/>
      <c r="N44" s="156" t="s">
        <v>185</v>
      </c>
      <c r="O44" s="152">
        <v>4</v>
      </c>
      <c r="P44" s="152">
        <v>12</v>
      </c>
      <c r="Q44" s="152">
        <v>28</v>
      </c>
      <c r="R44" s="152">
        <v>50</v>
      </c>
      <c r="S44" s="152">
        <v>70</v>
      </c>
      <c r="T44" s="152">
        <v>111</v>
      </c>
      <c r="U44" s="152">
        <v>127</v>
      </c>
      <c r="V44" s="157">
        <v>159</v>
      </c>
      <c r="W44" s="157">
        <v>162</v>
      </c>
      <c r="X44" s="157">
        <v>232</v>
      </c>
      <c r="Y44" s="303">
        <v>212</v>
      </c>
      <c r="Z44" s="63"/>
    </row>
    <row r="45" spans="1:26" s="27" customFormat="1" ht="14.4" customHeight="1" x14ac:dyDescent="0.4">
      <c r="A45" s="139" t="s">
        <v>424</v>
      </c>
      <c r="B45" s="140"/>
      <c r="C45" s="140"/>
      <c r="D45" s="140"/>
      <c r="E45" s="140">
        <v>1</v>
      </c>
      <c r="F45" s="140">
        <v>1</v>
      </c>
      <c r="G45" s="140"/>
      <c r="H45" s="140"/>
      <c r="I45" s="140"/>
      <c r="J45" s="140"/>
      <c r="K45" s="140">
        <v>0</v>
      </c>
      <c r="L45" s="317">
        <v>1</v>
      </c>
      <c r="M45" s="25"/>
      <c r="N45" s="159" t="s">
        <v>186</v>
      </c>
      <c r="O45" s="152">
        <v>5</v>
      </c>
      <c r="P45" s="152">
        <v>12</v>
      </c>
      <c r="Q45" s="152">
        <v>16</v>
      </c>
      <c r="R45" s="152">
        <v>27</v>
      </c>
      <c r="S45" s="152">
        <v>33</v>
      </c>
      <c r="T45" s="152">
        <v>31</v>
      </c>
      <c r="U45" s="152">
        <v>13</v>
      </c>
      <c r="V45" s="160">
        <v>49</v>
      </c>
      <c r="W45" s="160">
        <v>58</v>
      </c>
      <c r="X45" s="157">
        <v>50</v>
      </c>
      <c r="Y45" s="303">
        <v>57</v>
      </c>
      <c r="Z45" s="63"/>
    </row>
    <row r="46" spans="1:26" s="27" customFormat="1" ht="14.4" customHeight="1" x14ac:dyDescent="0.4">
      <c r="A46" s="139" t="s">
        <v>149</v>
      </c>
      <c r="B46" s="140"/>
      <c r="C46" s="140"/>
      <c r="D46" s="140"/>
      <c r="E46" s="140">
        <v>1</v>
      </c>
      <c r="F46" s="140">
        <v>1</v>
      </c>
      <c r="G46" s="140">
        <v>3</v>
      </c>
      <c r="H46" s="140">
        <v>1</v>
      </c>
      <c r="I46" s="140">
        <v>1</v>
      </c>
      <c r="J46" s="140">
        <v>1</v>
      </c>
      <c r="K46" s="140">
        <v>1</v>
      </c>
      <c r="L46" s="317">
        <v>6</v>
      </c>
      <c r="M46" s="25"/>
      <c r="N46" s="156" t="s">
        <v>125</v>
      </c>
      <c r="O46" s="152">
        <v>23</v>
      </c>
      <c r="P46" s="152">
        <v>93</v>
      </c>
      <c r="Q46" s="152">
        <v>203</v>
      </c>
      <c r="R46" s="152">
        <v>483</v>
      </c>
      <c r="S46" s="152">
        <v>711</v>
      </c>
      <c r="T46" s="152">
        <v>642</v>
      </c>
      <c r="U46" s="152">
        <v>805</v>
      </c>
      <c r="V46" s="157">
        <v>799</v>
      </c>
      <c r="W46" s="157">
        <f>701-3</f>
        <v>698</v>
      </c>
      <c r="X46" s="157">
        <v>676</v>
      </c>
      <c r="Y46" s="303">
        <v>752</v>
      </c>
      <c r="Z46" s="63"/>
    </row>
    <row r="47" spans="1:26" s="27" customFormat="1" ht="14.4" customHeight="1" x14ac:dyDescent="0.4">
      <c r="A47" s="139" t="s">
        <v>400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>
        <v>1</v>
      </c>
      <c r="L47" s="317">
        <v>1</v>
      </c>
      <c r="M47" s="25"/>
      <c r="N47" s="162" t="s">
        <v>188</v>
      </c>
      <c r="O47" s="152">
        <v>20</v>
      </c>
      <c r="P47" s="152">
        <v>55</v>
      </c>
      <c r="Q47" s="152">
        <v>18</v>
      </c>
      <c r="R47" s="152">
        <v>30</v>
      </c>
      <c r="S47" s="152">
        <v>30</v>
      </c>
      <c r="T47" s="152">
        <v>37</v>
      </c>
      <c r="U47" s="152">
        <v>32</v>
      </c>
      <c r="V47" s="160">
        <v>49</v>
      </c>
      <c r="W47" s="160">
        <v>45</v>
      </c>
      <c r="X47" s="157">
        <v>61</v>
      </c>
      <c r="Y47" s="303">
        <v>160</v>
      </c>
      <c r="Z47" s="63"/>
    </row>
    <row r="48" spans="1:26" s="27" customFormat="1" ht="14.4" customHeight="1" x14ac:dyDescent="0.4">
      <c r="A48" s="139" t="s">
        <v>150</v>
      </c>
      <c r="B48" s="140">
        <v>10</v>
      </c>
      <c r="C48" s="140">
        <v>25</v>
      </c>
      <c r="D48" s="140">
        <v>40</v>
      </c>
      <c r="E48" s="140">
        <v>48</v>
      </c>
      <c r="F48" s="140">
        <v>41</v>
      </c>
      <c r="G48" s="140">
        <v>50</v>
      </c>
      <c r="H48" s="140">
        <v>53</v>
      </c>
      <c r="I48" s="140">
        <v>82</v>
      </c>
      <c r="J48" s="140">
        <v>85</v>
      </c>
      <c r="K48" s="140">
        <v>94</v>
      </c>
      <c r="L48" s="317">
        <v>117</v>
      </c>
      <c r="M48" s="25"/>
      <c r="N48" s="156" t="s">
        <v>26</v>
      </c>
      <c r="O48" s="152">
        <v>34</v>
      </c>
      <c r="P48" s="152">
        <v>32</v>
      </c>
      <c r="Q48" s="152">
        <v>58</v>
      </c>
      <c r="R48" s="152">
        <v>57</v>
      </c>
      <c r="S48" s="152">
        <v>61</v>
      </c>
      <c r="T48" s="152">
        <v>66</v>
      </c>
      <c r="U48" s="152">
        <v>65</v>
      </c>
      <c r="V48" s="157">
        <v>111</v>
      </c>
      <c r="W48" s="157">
        <v>131</v>
      </c>
      <c r="X48" s="157">
        <v>105</v>
      </c>
      <c r="Y48" s="303">
        <v>145</v>
      </c>
      <c r="Z48" s="63"/>
    </row>
    <row r="49" spans="1:25" s="27" customFormat="1" ht="14.4" customHeight="1" x14ac:dyDescent="0.25">
      <c r="A49" s="139" t="s">
        <v>152</v>
      </c>
      <c r="B49" s="140">
        <v>2</v>
      </c>
      <c r="C49" s="140">
        <v>3</v>
      </c>
      <c r="D49" s="140">
        <v>7</v>
      </c>
      <c r="E49" s="140">
        <v>10</v>
      </c>
      <c r="F49" s="140">
        <v>13</v>
      </c>
      <c r="G49" s="140">
        <v>18</v>
      </c>
      <c r="H49" s="140">
        <v>23</v>
      </c>
      <c r="I49" s="140">
        <v>24</v>
      </c>
      <c r="J49" s="140">
        <v>24</v>
      </c>
      <c r="K49" s="140">
        <v>32</v>
      </c>
      <c r="L49" s="317">
        <v>49</v>
      </c>
      <c r="M49" s="25"/>
      <c r="N49" s="161" t="s">
        <v>203</v>
      </c>
      <c r="O49" s="152">
        <v>1</v>
      </c>
      <c r="P49" s="152">
        <v>1</v>
      </c>
      <c r="Q49" s="152">
        <v>4</v>
      </c>
      <c r="R49" s="152">
        <v>6</v>
      </c>
      <c r="S49" s="152">
        <v>7</v>
      </c>
      <c r="T49" s="152">
        <v>7</v>
      </c>
      <c r="U49" s="152">
        <v>5</v>
      </c>
      <c r="V49" s="160">
        <v>9</v>
      </c>
      <c r="W49" s="160">
        <v>9</v>
      </c>
      <c r="X49" s="157">
        <v>13</v>
      </c>
      <c r="Y49" s="303">
        <v>13</v>
      </c>
    </row>
    <row r="50" spans="1:25" s="29" customFormat="1" ht="14.4" customHeight="1" x14ac:dyDescent="0.3">
      <c r="A50" s="139" t="s">
        <v>153</v>
      </c>
      <c r="B50" s="140">
        <v>3</v>
      </c>
      <c r="C50" s="140">
        <v>8</v>
      </c>
      <c r="D50" s="140">
        <v>11</v>
      </c>
      <c r="E50" s="140">
        <v>14</v>
      </c>
      <c r="F50" s="140">
        <v>23</v>
      </c>
      <c r="G50" s="140">
        <v>27</v>
      </c>
      <c r="H50" s="140">
        <v>58</v>
      </c>
      <c r="I50" s="140">
        <v>82</v>
      </c>
      <c r="J50" s="140">
        <v>78</v>
      </c>
      <c r="K50" s="140">
        <v>103</v>
      </c>
      <c r="L50" s="317">
        <v>163</v>
      </c>
      <c r="M50" s="25"/>
      <c r="N50" s="156" t="s">
        <v>190</v>
      </c>
      <c r="O50" s="152">
        <v>10</v>
      </c>
      <c r="P50" s="152">
        <v>27</v>
      </c>
      <c r="Q50" s="152">
        <v>33</v>
      </c>
      <c r="R50" s="152">
        <v>86</v>
      </c>
      <c r="S50" s="152">
        <v>117</v>
      </c>
      <c r="T50" s="152">
        <v>100</v>
      </c>
      <c r="U50" s="152">
        <v>132</v>
      </c>
      <c r="V50" s="157">
        <v>181</v>
      </c>
      <c r="W50" s="157">
        <v>224</v>
      </c>
      <c r="X50" s="157">
        <v>268</v>
      </c>
      <c r="Y50" s="303">
        <v>500</v>
      </c>
    </row>
    <row r="51" spans="1:25" s="30" customFormat="1" ht="14.4" customHeight="1" x14ac:dyDescent="0.3">
      <c r="A51" s="139" t="s">
        <v>194</v>
      </c>
      <c r="B51" s="140"/>
      <c r="C51" s="140"/>
      <c r="D51" s="140">
        <v>2</v>
      </c>
      <c r="E51" s="140">
        <v>5</v>
      </c>
      <c r="F51" s="140">
        <v>6</v>
      </c>
      <c r="G51" s="140">
        <v>7</v>
      </c>
      <c r="H51" s="140">
        <v>7</v>
      </c>
      <c r="I51" s="140">
        <v>10</v>
      </c>
      <c r="J51" s="140">
        <v>22</v>
      </c>
      <c r="K51" s="140">
        <v>4</v>
      </c>
      <c r="L51" s="317">
        <v>21</v>
      </c>
      <c r="M51" s="25"/>
      <c r="N51" s="159" t="s">
        <v>191</v>
      </c>
      <c r="O51" s="152">
        <v>1</v>
      </c>
      <c r="P51" s="152">
        <v>1</v>
      </c>
      <c r="Q51" s="152">
        <v>3</v>
      </c>
      <c r="R51" s="152">
        <v>5</v>
      </c>
      <c r="S51" s="152">
        <v>1</v>
      </c>
      <c r="T51" s="152">
        <v>6</v>
      </c>
      <c r="U51" s="152">
        <v>7</v>
      </c>
      <c r="V51" s="160">
        <v>12</v>
      </c>
      <c r="W51" s="160">
        <v>9</v>
      </c>
      <c r="X51" s="157">
        <v>12</v>
      </c>
      <c r="Y51" s="303">
        <v>22</v>
      </c>
    </row>
    <row r="52" spans="1:25" s="30" customFormat="1" ht="14.4" customHeight="1" thickBot="1" x14ac:dyDescent="0.35">
      <c r="A52" s="139" t="s">
        <v>101</v>
      </c>
      <c r="B52" s="140"/>
      <c r="C52" s="140"/>
      <c r="D52" s="140">
        <v>1</v>
      </c>
      <c r="E52" s="140">
        <v>1</v>
      </c>
      <c r="F52" s="140">
        <v>2</v>
      </c>
      <c r="G52" s="140"/>
      <c r="H52" s="140"/>
      <c r="I52" s="140">
        <v>0</v>
      </c>
      <c r="J52" s="140"/>
      <c r="K52" s="140">
        <v>0</v>
      </c>
      <c r="L52" s="317">
        <v>0</v>
      </c>
      <c r="M52" s="25"/>
      <c r="N52" s="168" t="s">
        <v>120</v>
      </c>
      <c r="O52" s="169">
        <v>486</v>
      </c>
      <c r="P52" s="169">
        <v>519</v>
      </c>
      <c r="Q52" s="169">
        <v>738</v>
      </c>
      <c r="R52" s="169">
        <v>946</v>
      </c>
      <c r="S52" s="169">
        <v>1157</v>
      </c>
      <c r="T52" s="169">
        <v>1464</v>
      </c>
      <c r="U52" s="169">
        <v>1701</v>
      </c>
      <c r="V52" s="170">
        <v>1923</v>
      </c>
      <c r="W52" s="170">
        <f>2261-8</f>
        <v>2253</v>
      </c>
      <c r="X52" s="304">
        <v>2790</v>
      </c>
      <c r="Y52" s="171">
        <v>3367</v>
      </c>
    </row>
    <row r="53" spans="1:25" s="32" customFormat="1" ht="14.4" customHeight="1" x14ac:dyDescent="0.25">
      <c r="A53" s="139" t="s">
        <v>196</v>
      </c>
      <c r="B53" s="140"/>
      <c r="C53" s="140"/>
      <c r="D53" s="140"/>
      <c r="E53" s="140">
        <v>1</v>
      </c>
      <c r="F53" s="140">
        <v>1</v>
      </c>
      <c r="G53" s="140">
        <v>2</v>
      </c>
      <c r="H53" s="140">
        <v>3</v>
      </c>
      <c r="I53" s="140">
        <v>4</v>
      </c>
      <c r="J53" s="140">
        <v>3</v>
      </c>
      <c r="K53" s="140">
        <v>4</v>
      </c>
      <c r="L53" s="317">
        <v>8</v>
      </c>
      <c r="M53" s="59"/>
      <c r="N53" s="155"/>
      <c r="O53" s="27"/>
      <c r="P53" s="27"/>
      <c r="Q53" s="27"/>
      <c r="R53" s="27"/>
      <c r="S53" s="27"/>
      <c r="T53" s="27"/>
      <c r="U53" s="27"/>
      <c r="V53" s="27"/>
      <c r="W53" s="26"/>
      <c r="X53" s="26"/>
      <c r="Y53" s="26"/>
    </row>
    <row r="54" spans="1:25" s="32" customFormat="1" ht="14.4" customHeight="1" x14ac:dyDescent="0.25">
      <c r="A54" s="139" t="s">
        <v>157</v>
      </c>
      <c r="B54" s="140"/>
      <c r="C54" s="140"/>
      <c r="D54" s="140"/>
      <c r="E54" s="140">
        <v>1</v>
      </c>
      <c r="F54" s="140">
        <v>1</v>
      </c>
      <c r="G54" s="140">
        <v>1</v>
      </c>
      <c r="H54" s="140">
        <v>3</v>
      </c>
      <c r="I54" s="140">
        <v>5</v>
      </c>
      <c r="J54" s="140">
        <v>7</v>
      </c>
      <c r="K54" s="140">
        <v>6</v>
      </c>
      <c r="L54" s="317">
        <v>11</v>
      </c>
      <c r="M54" s="59"/>
      <c r="N54" s="377" t="s">
        <v>108</v>
      </c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</row>
    <row r="55" spans="1:25" s="32" customFormat="1" ht="14.4" customHeight="1" thickBot="1" x14ac:dyDescent="0.3">
      <c r="A55" s="139" t="s">
        <v>9</v>
      </c>
      <c r="B55" s="140"/>
      <c r="C55" s="140"/>
      <c r="D55" s="140"/>
      <c r="E55" s="140"/>
      <c r="F55" s="140">
        <v>1</v>
      </c>
      <c r="G55" s="140">
        <v>1</v>
      </c>
      <c r="H55" s="140">
        <v>1</v>
      </c>
      <c r="I55" s="140">
        <v>1</v>
      </c>
      <c r="J55" s="140">
        <v>1</v>
      </c>
      <c r="K55" s="140">
        <v>1</v>
      </c>
      <c r="L55" s="317">
        <v>4</v>
      </c>
      <c r="M55" s="59"/>
      <c r="N55" s="377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</row>
    <row r="56" spans="1:25" s="32" customFormat="1" ht="14.4" customHeight="1" thickTop="1" x14ac:dyDescent="0.25">
      <c r="A56" s="139" t="s">
        <v>10</v>
      </c>
      <c r="B56" s="140"/>
      <c r="C56" s="140"/>
      <c r="D56" s="140"/>
      <c r="E56" s="140"/>
      <c r="F56" s="140">
        <v>1</v>
      </c>
      <c r="G56" s="140">
        <v>1</v>
      </c>
      <c r="H56" s="140">
        <v>1</v>
      </c>
      <c r="I56" s="140">
        <v>2</v>
      </c>
      <c r="J56" s="140">
        <v>3</v>
      </c>
      <c r="K56" s="140">
        <v>2</v>
      </c>
      <c r="L56" s="317">
        <v>5</v>
      </c>
      <c r="M56" s="25"/>
      <c r="N56" s="172" t="s">
        <v>0</v>
      </c>
      <c r="O56" s="172">
        <v>2006</v>
      </c>
      <c r="P56" s="172">
        <v>2007</v>
      </c>
      <c r="Q56" s="172">
        <v>2008</v>
      </c>
      <c r="R56" s="172">
        <v>2009</v>
      </c>
      <c r="S56" s="172">
        <v>2010</v>
      </c>
      <c r="T56" s="172">
        <v>2011</v>
      </c>
      <c r="U56" s="172">
        <v>2012</v>
      </c>
      <c r="V56" s="172">
        <v>2013</v>
      </c>
      <c r="W56" s="172">
        <v>2014</v>
      </c>
      <c r="X56" s="172">
        <v>2015</v>
      </c>
      <c r="Y56" s="305">
        <v>2016</v>
      </c>
    </row>
    <row r="57" spans="1:25" s="32" customFormat="1" ht="14.4" customHeight="1" thickBot="1" x14ac:dyDescent="0.3">
      <c r="A57" s="139" t="s">
        <v>425</v>
      </c>
      <c r="B57" s="140"/>
      <c r="C57" s="140"/>
      <c r="D57" s="140"/>
      <c r="E57" s="140">
        <v>1</v>
      </c>
      <c r="F57" s="140">
        <v>1</v>
      </c>
      <c r="G57" s="140"/>
      <c r="H57" s="140"/>
      <c r="I57" s="140">
        <v>0</v>
      </c>
      <c r="J57" s="140"/>
      <c r="K57" s="140">
        <v>0</v>
      </c>
      <c r="L57" s="317">
        <v>0</v>
      </c>
      <c r="M57" s="25"/>
      <c r="N57" s="173" t="s">
        <v>13</v>
      </c>
      <c r="O57" s="174">
        <f t="shared" ref="O57:W57" si="5">SUM(O58:O66)</f>
        <v>383</v>
      </c>
      <c r="P57" s="174">
        <f t="shared" si="5"/>
        <v>519</v>
      </c>
      <c r="Q57" s="174">
        <f t="shared" si="5"/>
        <v>839</v>
      </c>
      <c r="R57" s="174">
        <f t="shared" si="5"/>
        <v>1303</v>
      </c>
      <c r="S57" s="174">
        <f t="shared" si="5"/>
        <v>1328</v>
      </c>
      <c r="T57" s="174">
        <f t="shared" si="5"/>
        <v>1497</v>
      </c>
      <c r="U57" s="174">
        <f t="shared" si="5"/>
        <v>1668</v>
      </c>
      <c r="V57" s="174">
        <f t="shared" si="5"/>
        <v>2002</v>
      </c>
      <c r="W57" s="174">
        <f t="shared" si="5"/>
        <v>2251</v>
      </c>
      <c r="X57" s="174">
        <f t="shared" ref="X57:Y57" si="6">SUM(X58:X66)</f>
        <v>2569</v>
      </c>
      <c r="Y57" s="306">
        <f t="shared" si="6"/>
        <v>2987</v>
      </c>
    </row>
    <row r="58" spans="1:25" s="32" customFormat="1" ht="14.4" customHeight="1" x14ac:dyDescent="0.25">
      <c r="A58" s="139" t="s">
        <v>102</v>
      </c>
      <c r="B58" s="140"/>
      <c r="C58" s="140"/>
      <c r="D58" s="140"/>
      <c r="E58" s="140"/>
      <c r="F58" s="140"/>
      <c r="G58" s="140">
        <v>1</v>
      </c>
      <c r="H58" s="140">
        <v>1</v>
      </c>
      <c r="I58" s="140">
        <v>0</v>
      </c>
      <c r="J58" s="140">
        <v>1</v>
      </c>
      <c r="K58" s="140">
        <v>0</v>
      </c>
      <c r="L58" s="317">
        <v>5</v>
      </c>
      <c r="M58" s="25"/>
      <c r="N58" s="175" t="s">
        <v>134</v>
      </c>
      <c r="O58" s="176"/>
      <c r="P58" s="176"/>
      <c r="Q58" s="176"/>
      <c r="R58" s="176">
        <v>2</v>
      </c>
      <c r="S58" s="176">
        <v>1</v>
      </c>
      <c r="T58" s="177">
        <v>5</v>
      </c>
      <c r="U58" s="177"/>
      <c r="V58" s="177">
        <v>0</v>
      </c>
      <c r="W58" s="177"/>
      <c r="X58" s="177">
        <v>5</v>
      </c>
      <c r="Y58" s="307">
        <v>0</v>
      </c>
    </row>
    <row r="59" spans="1:25" s="32" customFormat="1" ht="14.4" customHeight="1" x14ac:dyDescent="0.25">
      <c r="A59" s="139" t="s">
        <v>167</v>
      </c>
      <c r="B59" s="140"/>
      <c r="C59" s="140"/>
      <c r="D59" s="140"/>
      <c r="E59" s="140">
        <v>1</v>
      </c>
      <c r="F59" s="140">
        <v>1</v>
      </c>
      <c r="G59" s="140"/>
      <c r="H59" s="140"/>
      <c r="I59" s="140">
        <v>0</v>
      </c>
      <c r="J59" s="140"/>
      <c r="K59" s="140">
        <v>0</v>
      </c>
      <c r="L59" s="317">
        <v>10</v>
      </c>
      <c r="M59" s="25"/>
      <c r="N59" s="150" t="s">
        <v>146</v>
      </c>
      <c r="O59" s="148"/>
      <c r="P59" s="148"/>
      <c r="Q59" s="148"/>
      <c r="R59" s="148">
        <v>2</v>
      </c>
      <c r="S59" s="148">
        <v>1</v>
      </c>
      <c r="T59" s="149">
        <v>1</v>
      </c>
      <c r="U59" s="149">
        <v>9</v>
      </c>
      <c r="V59" s="149">
        <v>9</v>
      </c>
      <c r="W59" s="149">
        <v>15</v>
      </c>
      <c r="X59" s="149">
        <v>9</v>
      </c>
      <c r="Y59" s="308">
        <v>11</v>
      </c>
    </row>
    <row r="60" spans="1:25" s="32" customFormat="1" ht="14.4" customHeight="1" x14ac:dyDescent="0.25">
      <c r="A60" s="139" t="s">
        <v>11</v>
      </c>
      <c r="B60" s="140"/>
      <c r="C60" s="140"/>
      <c r="D60" s="140"/>
      <c r="E60" s="140"/>
      <c r="F60" s="140">
        <v>1</v>
      </c>
      <c r="G60" s="140">
        <v>1</v>
      </c>
      <c r="H60" s="140">
        <v>2</v>
      </c>
      <c r="I60" s="140">
        <v>1</v>
      </c>
      <c r="J60" s="140"/>
      <c r="K60" s="140">
        <v>0</v>
      </c>
      <c r="L60" s="317">
        <v>2</v>
      </c>
      <c r="M60" s="25"/>
      <c r="N60" s="150" t="s">
        <v>121</v>
      </c>
      <c r="O60" s="148">
        <v>369</v>
      </c>
      <c r="P60" s="148">
        <v>508</v>
      </c>
      <c r="Q60" s="148">
        <v>813</v>
      </c>
      <c r="R60" s="148">
        <v>1240</v>
      </c>
      <c r="S60" s="148">
        <v>1281</v>
      </c>
      <c r="T60" s="151">
        <v>1427</v>
      </c>
      <c r="U60" s="151">
        <v>1611</v>
      </c>
      <c r="V60" s="151">
        <v>1931</v>
      </c>
      <c r="W60" s="151">
        <v>2168</v>
      </c>
      <c r="X60" s="149">
        <v>2490</v>
      </c>
      <c r="Y60" s="308">
        <v>2902</v>
      </c>
    </row>
    <row r="61" spans="1:25" s="32" customFormat="1" ht="14.4" customHeight="1" x14ac:dyDescent="0.25">
      <c r="A61" s="139" t="s">
        <v>181</v>
      </c>
      <c r="B61" s="140">
        <v>1</v>
      </c>
      <c r="C61" s="140">
        <v>1</v>
      </c>
      <c r="D61" s="140">
        <v>2</v>
      </c>
      <c r="E61" s="140">
        <v>6</v>
      </c>
      <c r="F61" s="140">
        <v>9</v>
      </c>
      <c r="G61" s="140">
        <v>5</v>
      </c>
      <c r="H61" s="140">
        <v>7</v>
      </c>
      <c r="I61" s="140">
        <v>9</v>
      </c>
      <c r="J61" s="140">
        <v>12</v>
      </c>
      <c r="K61" s="140">
        <v>22</v>
      </c>
      <c r="L61" s="317">
        <v>32</v>
      </c>
      <c r="M61" s="25"/>
      <c r="N61" s="150" t="s">
        <v>115</v>
      </c>
      <c r="O61" s="148"/>
      <c r="P61" s="148"/>
      <c r="Q61" s="148">
        <v>3</v>
      </c>
      <c r="R61" s="148">
        <v>4</v>
      </c>
      <c r="S61" s="148">
        <v>3</v>
      </c>
      <c r="T61" s="149">
        <v>3</v>
      </c>
      <c r="U61" s="149">
        <v>5</v>
      </c>
      <c r="V61" s="149">
        <v>8</v>
      </c>
      <c r="W61" s="149">
        <v>7</v>
      </c>
      <c r="X61" s="149">
        <v>7</v>
      </c>
      <c r="Y61" s="308">
        <v>12</v>
      </c>
    </row>
    <row r="62" spans="1:25" s="32" customFormat="1" ht="14.4" customHeight="1" x14ac:dyDescent="0.25">
      <c r="A62" s="139" t="s">
        <v>117</v>
      </c>
      <c r="B62" s="140"/>
      <c r="C62" s="140"/>
      <c r="D62" s="140">
        <v>2</v>
      </c>
      <c r="E62" s="140">
        <v>2</v>
      </c>
      <c r="F62" s="140">
        <v>2</v>
      </c>
      <c r="G62" s="140">
        <v>2</v>
      </c>
      <c r="H62" s="140">
        <v>2</v>
      </c>
      <c r="I62" s="140">
        <v>2</v>
      </c>
      <c r="J62" s="140"/>
      <c r="K62" s="140">
        <v>0</v>
      </c>
      <c r="L62" s="317">
        <v>2</v>
      </c>
      <c r="M62" s="25"/>
      <c r="N62" s="150" t="s">
        <v>18</v>
      </c>
      <c r="O62" s="148"/>
      <c r="P62" s="148">
        <v>1</v>
      </c>
      <c r="Q62" s="148">
        <v>1</v>
      </c>
      <c r="R62" s="148">
        <v>2</v>
      </c>
      <c r="S62" s="148">
        <v>1</v>
      </c>
      <c r="T62" s="151"/>
      <c r="U62" s="151"/>
      <c r="V62" s="151"/>
      <c r="W62" s="151"/>
      <c r="X62" s="149">
        <v>0</v>
      </c>
      <c r="Y62" s="308">
        <v>0</v>
      </c>
    </row>
    <row r="63" spans="1:25" s="32" customFormat="1" ht="14.4" customHeight="1" x14ac:dyDescent="0.25">
      <c r="A63" s="139" t="s">
        <v>412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>
        <v>1</v>
      </c>
      <c r="L63" s="317">
        <v>1</v>
      </c>
      <c r="M63" s="25"/>
      <c r="N63" s="150" t="s">
        <v>103</v>
      </c>
      <c r="O63" s="148"/>
      <c r="P63" s="148"/>
      <c r="Q63" s="148"/>
      <c r="R63" s="148">
        <v>1</v>
      </c>
      <c r="S63" s="148">
        <v>1</v>
      </c>
      <c r="T63" s="149"/>
      <c r="U63" s="149"/>
      <c r="V63" s="149">
        <v>0</v>
      </c>
      <c r="W63" s="149"/>
      <c r="X63" s="149">
        <v>1</v>
      </c>
      <c r="Y63" s="308">
        <v>0</v>
      </c>
    </row>
    <row r="64" spans="1:25" s="32" customFormat="1" ht="14.4" customHeight="1" x14ac:dyDescent="0.25">
      <c r="A64" s="139" t="s">
        <v>413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>
        <v>1</v>
      </c>
      <c r="L64" s="317">
        <v>0</v>
      </c>
      <c r="M64" s="25"/>
      <c r="N64" s="150" t="s">
        <v>180</v>
      </c>
      <c r="O64" s="148">
        <v>1</v>
      </c>
      <c r="P64" s="148">
        <v>4</v>
      </c>
      <c r="Q64" s="148">
        <v>12</v>
      </c>
      <c r="R64" s="148">
        <v>28</v>
      </c>
      <c r="S64" s="148">
        <v>18</v>
      </c>
      <c r="T64" s="151">
        <v>19</v>
      </c>
      <c r="U64" s="151">
        <v>16</v>
      </c>
      <c r="V64" s="151">
        <v>17</v>
      </c>
      <c r="W64" s="151">
        <v>28</v>
      </c>
      <c r="X64" s="149">
        <v>31</v>
      </c>
      <c r="Y64" s="308">
        <v>29</v>
      </c>
    </row>
    <row r="65" spans="1:26" s="32" customFormat="1" ht="14.4" customHeight="1" x14ac:dyDescent="0.25">
      <c r="A65" s="139" t="s">
        <v>204</v>
      </c>
      <c r="B65" s="140"/>
      <c r="C65" s="140"/>
      <c r="D65" s="140"/>
      <c r="E65" s="140"/>
      <c r="F65" s="140"/>
      <c r="G65" s="140"/>
      <c r="H65" s="140">
        <v>1</v>
      </c>
      <c r="I65" s="140">
        <v>1</v>
      </c>
      <c r="J65" s="140">
        <v>1</v>
      </c>
      <c r="K65" s="140">
        <v>1</v>
      </c>
      <c r="L65" s="317">
        <v>2</v>
      </c>
      <c r="M65" s="25"/>
      <c r="N65" s="150" t="s">
        <v>202</v>
      </c>
      <c r="O65" s="148">
        <v>13</v>
      </c>
      <c r="P65" s="148">
        <v>6</v>
      </c>
      <c r="Q65" s="148">
        <v>10</v>
      </c>
      <c r="R65" s="148">
        <v>23</v>
      </c>
      <c r="S65" s="148">
        <v>21</v>
      </c>
      <c r="T65" s="149">
        <v>42</v>
      </c>
      <c r="U65" s="149">
        <v>27</v>
      </c>
      <c r="V65" s="149">
        <v>37</v>
      </c>
      <c r="W65" s="149">
        <v>33</v>
      </c>
      <c r="X65" s="149">
        <v>26</v>
      </c>
      <c r="Y65" s="308">
        <v>33</v>
      </c>
    </row>
    <row r="66" spans="1:26" s="32" customFormat="1" ht="14.4" customHeight="1" thickBot="1" x14ac:dyDescent="0.3">
      <c r="A66" s="139" t="s">
        <v>192</v>
      </c>
      <c r="B66" s="140">
        <v>1</v>
      </c>
      <c r="C66" s="140"/>
      <c r="D66" s="140">
        <v>1</v>
      </c>
      <c r="E66" s="140">
        <v>4</v>
      </c>
      <c r="F66" s="140">
        <v>4</v>
      </c>
      <c r="G66" s="140">
        <v>7</v>
      </c>
      <c r="H66" s="140">
        <v>7</v>
      </c>
      <c r="I66" s="140">
        <v>8</v>
      </c>
      <c r="J66" s="140">
        <v>11</v>
      </c>
      <c r="K66" s="140">
        <v>21</v>
      </c>
      <c r="L66" s="317">
        <v>28</v>
      </c>
      <c r="M66" s="25"/>
      <c r="N66" s="178" t="s">
        <v>27</v>
      </c>
      <c r="O66" s="179"/>
      <c r="P66" s="179"/>
      <c r="Q66" s="179"/>
      <c r="R66" s="179">
        <v>1</v>
      </c>
      <c r="S66" s="179">
        <v>1</v>
      </c>
      <c r="T66" s="180"/>
      <c r="U66" s="180"/>
      <c r="V66" s="180">
        <v>0</v>
      </c>
      <c r="W66" s="180"/>
      <c r="X66" s="309">
        <v>0</v>
      </c>
      <c r="Y66" s="181">
        <v>0</v>
      </c>
    </row>
    <row r="67" spans="1:26" s="32" customFormat="1" ht="14.4" customHeight="1" thickBot="1" x14ac:dyDescent="0.45">
      <c r="A67" s="218" t="s">
        <v>136</v>
      </c>
      <c r="B67" s="219"/>
      <c r="C67" s="219"/>
      <c r="D67" s="219"/>
      <c r="E67" s="219"/>
      <c r="F67" s="219"/>
      <c r="G67" s="219"/>
      <c r="H67" s="219"/>
      <c r="I67" s="219"/>
      <c r="J67" s="219">
        <v>1</v>
      </c>
      <c r="K67" s="219">
        <v>1</v>
      </c>
      <c r="L67" s="220">
        <v>8</v>
      </c>
      <c r="M67" s="59"/>
      <c r="N67" s="31"/>
      <c r="W67" s="26"/>
      <c r="X67" s="26"/>
      <c r="Y67" s="26"/>
      <c r="Z67" s="63"/>
    </row>
    <row r="68" spans="1:26" s="32" customFormat="1" ht="14.4" customHeight="1" x14ac:dyDescent="0.4">
      <c r="M68" s="59"/>
      <c r="N68" s="375" t="s">
        <v>109</v>
      </c>
      <c r="O68" s="376"/>
      <c r="P68" s="376"/>
      <c r="Q68" s="376"/>
      <c r="R68" s="376"/>
      <c r="S68" s="376"/>
      <c r="T68" s="376"/>
      <c r="U68" s="376"/>
      <c r="V68" s="376"/>
      <c r="W68" s="376"/>
      <c r="X68" s="376"/>
      <c r="Y68" s="376"/>
      <c r="Z68" s="63"/>
    </row>
    <row r="69" spans="1:26" s="32" customFormat="1" ht="14.4" customHeight="1" thickBot="1" x14ac:dyDescent="0.45">
      <c r="A69" s="384" t="s">
        <v>32</v>
      </c>
      <c r="B69" s="384"/>
      <c r="C69" s="384"/>
      <c r="D69" s="384"/>
      <c r="E69" s="384"/>
      <c r="F69" s="384"/>
      <c r="G69" s="384"/>
      <c r="H69" s="384"/>
      <c r="I69" s="384"/>
      <c r="J69" s="384"/>
      <c r="K69" s="384"/>
      <c r="L69" s="384"/>
      <c r="M69" s="59"/>
      <c r="N69" s="375"/>
      <c r="O69" s="376"/>
      <c r="P69" s="376"/>
      <c r="Q69" s="376"/>
      <c r="R69" s="376"/>
      <c r="S69" s="376"/>
      <c r="T69" s="376"/>
      <c r="U69" s="376"/>
      <c r="V69" s="376"/>
      <c r="W69" s="376"/>
      <c r="X69" s="376"/>
      <c r="Y69" s="376"/>
      <c r="Z69" s="63"/>
    </row>
    <row r="70" spans="1:26" s="32" customFormat="1" ht="14.4" customHeight="1" thickTop="1" thickBot="1" x14ac:dyDescent="0.45">
      <c r="A70" s="384"/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25"/>
      <c r="N70" s="182" t="s">
        <v>0</v>
      </c>
      <c r="O70" s="182">
        <v>2006</v>
      </c>
      <c r="P70" s="182">
        <v>2007</v>
      </c>
      <c r="Q70" s="182">
        <v>2008</v>
      </c>
      <c r="R70" s="182">
        <v>2009</v>
      </c>
      <c r="S70" s="182">
        <v>2010</v>
      </c>
      <c r="T70" s="182">
        <v>2011</v>
      </c>
      <c r="U70" s="182">
        <v>2012</v>
      </c>
      <c r="V70" s="182">
        <v>2013</v>
      </c>
      <c r="W70" s="182">
        <v>2014</v>
      </c>
      <c r="X70" s="182">
        <v>2015</v>
      </c>
      <c r="Y70" s="310">
        <v>2016</v>
      </c>
      <c r="Z70" s="63"/>
    </row>
    <row r="71" spans="1:26" ht="14.4" customHeight="1" thickTop="1" thickBot="1" x14ac:dyDescent="0.45">
      <c r="A71" s="201" t="s">
        <v>0</v>
      </c>
      <c r="B71" s="201">
        <v>2006</v>
      </c>
      <c r="C71" s="201">
        <v>2007</v>
      </c>
      <c r="D71" s="201">
        <v>2008</v>
      </c>
      <c r="E71" s="201">
        <v>2009</v>
      </c>
      <c r="F71" s="201">
        <v>2010</v>
      </c>
      <c r="G71" s="201">
        <v>2011</v>
      </c>
      <c r="H71" s="201">
        <v>2012</v>
      </c>
      <c r="I71" s="201">
        <v>2013</v>
      </c>
      <c r="J71" s="201">
        <v>2014</v>
      </c>
      <c r="K71" s="202">
        <v>2015</v>
      </c>
      <c r="L71" s="202">
        <v>2016</v>
      </c>
      <c r="M71" s="25"/>
      <c r="N71" s="183" t="s">
        <v>13</v>
      </c>
      <c r="O71" s="184">
        <f t="shared" ref="O71:W71" si="7">SUM(O72:O85)</f>
        <v>37</v>
      </c>
      <c r="P71" s="184">
        <f t="shared" si="7"/>
        <v>71</v>
      </c>
      <c r="Q71" s="184">
        <f t="shared" si="7"/>
        <v>128</v>
      </c>
      <c r="R71" s="184">
        <f t="shared" si="7"/>
        <v>206</v>
      </c>
      <c r="S71" s="184">
        <f t="shared" si="7"/>
        <v>218</v>
      </c>
      <c r="T71" s="184">
        <f t="shared" si="7"/>
        <v>279</v>
      </c>
      <c r="U71" s="184">
        <f t="shared" si="7"/>
        <v>332</v>
      </c>
      <c r="V71" s="184">
        <f t="shared" si="7"/>
        <v>451</v>
      </c>
      <c r="W71" s="184">
        <f t="shared" si="7"/>
        <v>511</v>
      </c>
      <c r="X71" s="184">
        <f t="shared" ref="X71:Y71" si="8">SUM(X72:X85)</f>
        <v>606</v>
      </c>
      <c r="Y71" s="311">
        <f t="shared" si="8"/>
        <v>810</v>
      </c>
      <c r="Z71" s="63"/>
    </row>
    <row r="72" spans="1:26" s="30" customFormat="1" ht="14.4" customHeight="1" thickBot="1" x14ac:dyDescent="0.45">
      <c r="A72" s="203" t="s">
        <v>13</v>
      </c>
      <c r="B72" s="204">
        <f t="shared" ref="B72:J72" si="9">SUM(B73:B75)</f>
        <v>79</v>
      </c>
      <c r="C72" s="204">
        <f t="shared" si="9"/>
        <v>112</v>
      </c>
      <c r="D72" s="204">
        <f t="shared" si="9"/>
        <v>212</v>
      </c>
      <c r="E72" s="204">
        <f t="shared" si="9"/>
        <v>322</v>
      </c>
      <c r="F72" s="204">
        <f t="shared" si="9"/>
        <v>329</v>
      </c>
      <c r="G72" s="204">
        <f t="shared" si="9"/>
        <v>435</v>
      </c>
      <c r="H72" s="204">
        <f t="shared" si="9"/>
        <v>552</v>
      </c>
      <c r="I72" s="204">
        <f t="shared" si="9"/>
        <v>712</v>
      </c>
      <c r="J72" s="204">
        <f t="shared" si="9"/>
        <v>814</v>
      </c>
      <c r="K72" s="205">
        <f t="shared" ref="K72:L72" si="10">SUM(K73:K75)</f>
        <v>1445</v>
      </c>
      <c r="L72" s="205">
        <f t="shared" si="10"/>
        <v>1469</v>
      </c>
      <c r="M72" s="25"/>
      <c r="N72" s="185" t="s">
        <v>145</v>
      </c>
      <c r="O72" s="185">
        <v>3</v>
      </c>
      <c r="P72" s="185">
        <v>5</v>
      </c>
      <c r="Q72" s="185">
        <v>8</v>
      </c>
      <c r="R72" s="185">
        <v>12</v>
      </c>
      <c r="S72" s="185">
        <v>8</v>
      </c>
      <c r="T72" s="185">
        <v>6</v>
      </c>
      <c r="U72" s="185">
        <v>15</v>
      </c>
      <c r="V72" s="185">
        <v>20</v>
      </c>
      <c r="W72" s="185">
        <v>26</v>
      </c>
      <c r="X72" s="185">
        <v>27</v>
      </c>
      <c r="Y72" s="186">
        <v>24</v>
      </c>
      <c r="Z72" s="63"/>
    </row>
    <row r="73" spans="1:26" s="30" customFormat="1" ht="14.4" customHeight="1" x14ac:dyDescent="0.4">
      <c r="A73" s="206" t="s">
        <v>33</v>
      </c>
      <c r="B73" s="207">
        <v>1</v>
      </c>
      <c r="C73" s="207">
        <v>5</v>
      </c>
      <c r="D73" s="207">
        <v>13</v>
      </c>
      <c r="E73" s="207">
        <v>21</v>
      </c>
      <c r="F73" s="207">
        <v>26</v>
      </c>
      <c r="G73" s="207">
        <v>50</v>
      </c>
      <c r="H73" s="207">
        <v>62</v>
      </c>
      <c r="I73" s="207">
        <v>66</v>
      </c>
      <c r="J73" s="207">
        <v>66</v>
      </c>
      <c r="K73" s="294">
        <v>94</v>
      </c>
      <c r="L73" s="208">
        <v>133</v>
      </c>
      <c r="M73" s="25"/>
      <c r="N73" s="147" t="s">
        <v>197</v>
      </c>
      <c r="O73" s="147"/>
      <c r="P73" s="147">
        <v>1</v>
      </c>
      <c r="Q73" s="147">
        <v>1</v>
      </c>
      <c r="R73" s="147">
        <v>6</v>
      </c>
      <c r="S73" s="147">
        <v>7</v>
      </c>
      <c r="T73" s="147">
        <v>13</v>
      </c>
      <c r="U73" s="147">
        <v>4</v>
      </c>
      <c r="V73" s="147">
        <v>9</v>
      </c>
      <c r="W73" s="147">
        <v>23</v>
      </c>
      <c r="X73" s="146">
        <v>23</v>
      </c>
      <c r="Y73" s="187">
        <v>23</v>
      </c>
      <c r="Z73" s="63"/>
    </row>
    <row r="74" spans="1:26" s="32" customFormat="1" ht="14.4" customHeight="1" x14ac:dyDescent="0.4">
      <c r="A74" s="141" t="s">
        <v>35</v>
      </c>
      <c r="B74" s="142">
        <v>9</v>
      </c>
      <c r="C74" s="142">
        <v>13</v>
      </c>
      <c r="D74" s="142">
        <v>31</v>
      </c>
      <c r="E74" s="142">
        <v>49</v>
      </c>
      <c r="F74" s="142">
        <v>56</v>
      </c>
      <c r="G74" s="142">
        <v>70</v>
      </c>
      <c r="H74" s="142">
        <v>75</v>
      </c>
      <c r="I74" s="142">
        <v>80</v>
      </c>
      <c r="J74" s="142">
        <v>94</v>
      </c>
      <c r="K74" s="295">
        <v>104</v>
      </c>
      <c r="L74" s="209">
        <v>221</v>
      </c>
      <c r="M74" s="25"/>
      <c r="N74" s="146" t="s">
        <v>17</v>
      </c>
      <c r="O74" s="146"/>
      <c r="P74" s="146"/>
      <c r="Q74" s="146"/>
      <c r="R74" s="146">
        <v>10</v>
      </c>
      <c r="S74" s="146"/>
      <c r="T74" s="146">
        <v>1</v>
      </c>
      <c r="U74" s="146"/>
      <c r="V74" s="146">
        <v>0</v>
      </c>
      <c r="W74" s="146">
        <v>1</v>
      </c>
      <c r="X74" s="146">
        <v>0</v>
      </c>
      <c r="Y74" s="187">
        <v>0</v>
      </c>
      <c r="Z74" s="63"/>
    </row>
    <row r="75" spans="1:26" s="32" customFormat="1" ht="14.4" customHeight="1" thickBot="1" x14ac:dyDescent="0.45">
      <c r="A75" s="210" t="s">
        <v>111</v>
      </c>
      <c r="B75" s="211">
        <v>69</v>
      </c>
      <c r="C75" s="211">
        <v>94</v>
      </c>
      <c r="D75" s="211">
        <v>168</v>
      </c>
      <c r="E75" s="211">
        <v>252</v>
      </c>
      <c r="F75" s="211">
        <v>247</v>
      </c>
      <c r="G75" s="211">
        <v>315</v>
      </c>
      <c r="H75" s="211">
        <v>415</v>
      </c>
      <c r="I75" s="211">
        <v>566</v>
      </c>
      <c r="J75" s="211">
        <v>654</v>
      </c>
      <c r="K75" s="296">
        <v>1247</v>
      </c>
      <c r="L75" s="212">
        <v>1115</v>
      </c>
      <c r="M75" s="25"/>
      <c r="N75" s="147" t="s">
        <v>166</v>
      </c>
      <c r="O75" s="147"/>
      <c r="P75" s="147">
        <v>24</v>
      </c>
      <c r="Q75" s="147">
        <v>61</v>
      </c>
      <c r="R75" s="147">
        <v>78</v>
      </c>
      <c r="S75" s="147">
        <v>86</v>
      </c>
      <c r="T75" s="147">
        <v>110</v>
      </c>
      <c r="U75" s="147">
        <v>130</v>
      </c>
      <c r="V75" s="147">
        <v>185</v>
      </c>
      <c r="W75" s="147">
        <v>201</v>
      </c>
      <c r="X75" s="146">
        <v>246</v>
      </c>
      <c r="Y75" s="187">
        <v>416</v>
      </c>
      <c r="Z75" s="63"/>
    </row>
    <row r="76" spans="1:26" s="32" customFormat="1" ht="14.4" customHeight="1" x14ac:dyDescent="0.4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5"/>
      <c r="N76" s="146" t="s">
        <v>168</v>
      </c>
      <c r="O76" s="146"/>
      <c r="P76" s="146">
        <v>1</v>
      </c>
      <c r="Q76" s="146">
        <v>1</v>
      </c>
      <c r="R76" s="146">
        <v>1</v>
      </c>
      <c r="S76" s="146">
        <v>2</v>
      </c>
      <c r="T76" s="146">
        <v>1</v>
      </c>
      <c r="U76" s="146">
        <v>3</v>
      </c>
      <c r="V76" s="146">
        <v>2</v>
      </c>
      <c r="W76" s="146">
        <v>2</v>
      </c>
      <c r="X76" s="146">
        <v>1</v>
      </c>
      <c r="Y76" s="187">
        <v>7</v>
      </c>
      <c r="Z76" s="63"/>
    </row>
    <row r="77" spans="1:26" ht="14.4" customHeight="1" x14ac:dyDescent="0.4">
      <c r="A77" s="374" t="s">
        <v>105</v>
      </c>
      <c r="B77" s="374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145"/>
      <c r="N77" s="147" t="s">
        <v>169</v>
      </c>
      <c r="O77" s="147">
        <v>4</v>
      </c>
      <c r="P77" s="147">
        <v>6</v>
      </c>
      <c r="Q77" s="147">
        <v>7</v>
      </c>
      <c r="R77" s="147">
        <v>10</v>
      </c>
      <c r="S77" s="147">
        <v>18</v>
      </c>
      <c r="T77" s="147">
        <v>15</v>
      </c>
      <c r="U77" s="147">
        <v>17</v>
      </c>
      <c r="V77" s="147">
        <v>15</v>
      </c>
      <c r="W77" s="147">
        <v>18</v>
      </c>
      <c r="X77" s="146">
        <v>20</v>
      </c>
      <c r="Y77" s="187">
        <v>13</v>
      </c>
      <c r="Z77" s="63"/>
    </row>
    <row r="78" spans="1:26" ht="14.4" customHeight="1" thickBot="1" x14ac:dyDescent="0.45">
      <c r="A78" s="374"/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145"/>
      <c r="N78" s="146" t="s">
        <v>171</v>
      </c>
      <c r="O78" s="146">
        <v>1</v>
      </c>
      <c r="P78" s="146"/>
      <c r="Q78" s="146"/>
      <c r="R78" s="146">
        <v>1</v>
      </c>
      <c r="S78" s="146">
        <v>1</v>
      </c>
      <c r="T78" s="146">
        <v>3</v>
      </c>
      <c r="U78" s="146">
        <v>3</v>
      </c>
      <c r="V78" s="146">
        <v>3</v>
      </c>
      <c r="W78" s="146">
        <v>1</v>
      </c>
      <c r="X78" s="146">
        <v>2</v>
      </c>
      <c r="Y78" s="187">
        <v>4</v>
      </c>
      <c r="Z78" s="63"/>
    </row>
    <row r="79" spans="1:26" ht="14.4" customHeight="1" thickTop="1" x14ac:dyDescent="0.3">
      <c r="A79" s="189" t="s">
        <v>0</v>
      </c>
      <c r="B79" s="189">
        <v>2006</v>
      </c>
      <c r="C79" s="189">
        <v>2007</v>
      </c>
      <c r="D79" s="189">
        <v>2008</v>
      </c>
      <c r="E79" s="189">
        <v>2009</v>
      </c>
      <c r="F79" s="189">
        <v>2010</v>
      </c>
      <c r="G79" s="189">
        <v>2011</v>
      </c>
      <c r="H79" s="189">
        <v>2012</v>
      </c>
      <c r="I79" s="189">
        <v>2013</v>
      </c>
      <c r="J79" s="189">
        <v>2014</v>
      </c>
      <c r="K79" s="190">
        <v>2015</v>
      </c>
      <c r="L79" s="190">
        <v>2016</v>
      </c>
      <c r="M79" s="145"/>
      <c r="N79" s="147" t="s">
        <v>179</v>
      </c>
      <c r="O79" s="147">
        <v>3</v>
      </c>
      <c r="P79" s="147">
        <v>4</v>
      </c>
      <c r="Q79" s="147">
        <v>3</v>
      </c>
      <c r="R79" s="147">
        <v>8</v>
      </c>
      <c r="S79" s="147">
        <v>9</v>
      </c>
      <c r="T79" s="147">
        <v>11</v>
      </c>
      <c r="U79" s="147">
        <v>10</v>
      </c>
      <c r="V79" s="147">
        <v>11</v>
      </c>
      <c r="W79" s="147">
        <v>8</v>
      </c>
      <c r="X79" s="146">
        <v>7</v>
      </c>
      <c r="Y79" s="187">
        <v>20</v>
      </c>
    </row>
    <row r="80" spans="1:26" ht="14.4" customHeight="1" thickBot="1" x14ac:dyDescent="0.35">
      <c r="A80" s="191" t="s">
        <v>13</v>
      </c>
      <c r="B80" s="192">
        <f t="shared" ref="B80:L80" si="11">SUM(B81:B100)</f>
        <v>4210</v>
      </c>
      <c r="C80" s="192">
        <f t="shared" si="11"/>
        <v>5550</v>
      </c>
      <c r="D80" s="192">
        <f t="shared" si="11"/>
        <v>5807</v>
      </c>
      <c r="E80" s="192">
        <f t="shared" si="11"/>
        <v>7394</v>
      </c>
      <c r="F80" s="192">
        <f t="shared" si="11"/>
        <v>8340</v>
      </c>
      <c r="G80" s="192">
        <f t="shared" si="11"/>
        <v>9110</v>
      </c>
      <c r="H80" s="192">
        <f t="shared" si="11"/>
        <v>9722</v>
      </c>
      <c r="I80" s="192">
        <f t="shared" si="11"/>
        <v>10116</v>
      </c>
      <c r="J80" s="192">
        <f t="shared" si="11"/>
        <v>10414</v>
      </c>
      <c r="K80" s="193">
        <f t="shared" ref="K80" si="12">SUM(K81:K100)</f>
        <v>11994</v>
      </c>
      <c r="L80" s="193">
        <f t="shared" si="11"/>
        <v>14704</v>
      </c>
      <c r="M80" s="145"/>
      <c r="N80" s="146" t="s">
        <v>206</v>
      </c>
      <c r="O80" s="146"/>
      <c r="P80" s="146"/>
      <c r="Q80" s="146"/>
      <c r="R80" s="146">
        <v>1</v>
      </c>
      <c r="S80" s="146">
        <v>1</v>
      </c>
      <c r="T80" s="146"/>
      <c r="U80" s="146">
        <v>1</v>
      </c>
      <c r="V80" s="146">
        <v>1</v>
      </c>
      <c r="W80" s="146"/>
      <c r="X80" s="146">
        <v>1</v>
      </c>
      <c r="Y80" s="187">
        <v>1</v>
      </c>
    </row>
    <row r="81" spans="1:25" ht="14.4" customHeight="1" x14ac:dyDescent="0.3">
      <c r="A81" s="194" t="s">
        <v>34</v>
      </c>
      <c r="B81" s="195">
        <v>59</v>
      </c>
      <c r="C81" s="195">
        <v>55</v>
      </c>
      <c r="D81" s="195">
        <v>63</v>
      </c>
      <c r="E81" s="195">
        <v>55</v>
      </c>
      <c r="F81" s="195">
        <v>82</v>
      </c>
      <c r="G81" s="195">
        <v>94</v>
      </c>
      <c r="H81" s="195">
        <v>113</v>
      </c>
      <c r="I81" s="195">
        <v>138</v>
      </c>
      <c r="J81" s="195">
        <f>239-82</f>
        <v>157</v>
      </c>
      <c r="K81" s="297">
        <v>176</v>
      </c>
      <c r="L81" s="196">
        <v>531</v>
      </c>
      <c r="N81" s="147" t="s">
        <v>86</v>
      </c>
      <c r="O81" s="147"/>
      <c r="P81" s="147"/>
      <c r="Q81" s="147">
        <v>1</v>
      </c>
      <c r="R81" s="147">
        <v>3</v>
      </c>
      <c r="S81" s="147">
        <v>6</v>
      </c>
      <c r="T81" s="147">
        <v>9</v>
      </c>
      <c r="U81" s="147">
        <v>7</v>
      </c>
      <c r="V81" s="147">
        <v>23</v>
      </c>
      <c r="W81" s="147">
        <v>28</v>
      </c>
      <c r="X81" s="146">
        <v>35</v>
      </c>
      <c r="Y81" s="187">
        <v>40</v>
      </c>
    </row>
    <row r="82" spans="1:25" ht="14.4" customHeight="1" x14ac:dyDescent="0.3">
      <c r="A82" s="143" t="s">
        <v>401</v>
      </c>
      <c r="B82" s="143"/>
      <c r="C82" s="143"/>
      <c r="D82" s="143"/>
      <c r="E82" s="143">
        <v>1</v>
      </c>
      <c r="F82" s="143">
        <v>1</v>
      </c>
      <c r="G82" s="143"/>
      <c r="H82" s="143"/>
      <c r="I82" s="144">
        <v>0</v>
      </c>
      <c r="J82" s="144"/>
      <c r="K82" s="298">
        <v>0</v>
      </c>
      <c r="L82" s="197">
        <v>1</v>
      </c>
      <c r="N82" s="146" t="s">
        <v>200</v>
      </c>
      <c r="O82" s="146">
        <v>12</v>
      </c>
      <c r="P82" s="146">
        <v>15</v>
      </c>
      <c r="Q82" s="146">
        <v>18</v>
      </c>
      <c r="R82" s="146">
        <v>21</v>
      </c>
      <c r="S82" s="146">
        <v>23</v>
      </c>
      <c r="T82" s="146">
        <v>37</v>
      </c>
      <c r="U82" s="146">
        <v>46</v>
      </c>
      <c r="V82" s="146">
        <v>59</v>
      </c>
      <c r="W82" s="146">
        <v>72</v>
      </c>
      <c r="X82" s="146">
        <v>65</v>
      </c>
      <c r="Y82" s="187">
        <v>63</v>
      </c>
    </row>
    <row r="83" spans="1:25" ht="14.4" customHeight="1" x14ac:dyDescent="0.3">
      <c r="A83" s="143" t="s">
        <v>122</v>
      </c>
      <c r="B83" s="144">
        <v>75</v>
      </c>
      <c r="C83" s="144">
        <v>146</v>
      </c>
      <c r="D83" s="144">
        <v>236</v>
      </c>
      <c r="E83" s="144">
        <v>459</v>
      </c>
      <c r="F83" s="144">
        <v>509</v>
      </c>
      <c r="G83" s="144">
        <v>664</v>
      </c>
      <c r="H83" s="144">
        <v>790</v>
      </c>
      <c r="I83" s="144">
        <v>965</v>
      </c>
      <c r="J83" s="144">
        <v>1210</v>
      </c>
      <c r="K83" s="298">
        <v>1469</v>
      </c>
      <c r="L83" s="197">
        <v>2618</v>
      </c>
      <c r="N83" s="147" t="s">
        <v>24</v>
      </c>
      <c r="O83" s="147"/>
      <c r="P83" s="147"/>
      <c r="Q83" s="147"/>
      <c r="R83" s="147">
        <v>2</v>
      </c>
      <c r="S83" s="147"/>
      <c r="T83" s="147"/>
      <c r="U83" s="147"/>
      <c r="V83" s="147">
        <v>0</v>
      </c>
      <c r="W83" s="147"/>
      <c r="X83" s="146">
        <v>0</v>
      </c>
      <c r="Y83" s="187">
        <v>0</v>
      </c>
    </row>
    <row r="84" spans="1:25" ht="14.4" customHeight="1" x14ac:dyDescent="0.3">
      <c r="A84" s="143" t="s">
        <v>29</v>
      </c>
      <c r="B84" s="143">
        <v>29</v>
      </c>
      <c r="C84" s="143">
        <v>36</v>
      </c>
      <c r="D84" s="143">
        <v>59</v>
      </c>
      <c r="E84" s="143">
        <v>72</v>
      </c>
      <c r="F84" s="143">
        <v>78</v>
      </c>
      <c r="G84" s="143">
        <v>99</v>
      </c>
      <c r="H84" s="143">
        <v>110</v>
      </c>
      <c r="I84" s="144">
        <v>124</v>
      </c>
      <c r="J84" s="144">
        <v>125</v>
      </c>
      <c r="K84" s="298">
        <v>141</v>
      </c>
      <c r="L84" s="197">
        <v>173</v>
      </c>
      <c r="N84" s="146" t="s">
        <v>205</v>
      </c>
      <c r="O84" s="146">
        <v>14</v>
      </c>
      <c r="P84" s="146">
        <v>15</v>
      </c>
      <c r="Q84" s="146">
        <v>27</v>
      </c>
      <c r="R84" s="146">
        <v>53</v>
      </c>
      <c r="S84" s="146">
        <v>57</v>
      </c>
      <c r="T84" s="146">
        <v>73</v>
      </c>
      <c r="U84" s="146">
        <v>96</v>
      </c>
      <c r="V84" s="146">
        <v>123</v>
      </c>
      <c r="W84" s="146">
        <v>131</v>
      </c>
      <c r="X84" s="146">
        <v>179</v>
      </c>
      <c r="Y84" s="187">
        <v>199</v>
      </c>
    </row>
    <row r="85" spans="1:25" ht="14.4" customHeight="1" thickBot="1" x14ac:dyDescent="0.35">
      <c r="A85" s="143" t="s">
        <v>116</v>
      </c>
      <c r="B85" s="144">
        <v>2</v>
      </c>
      <c r="C85" s="144">
        <v>5</v>
      </c>
      <c r="D85" s="144">
        <v>2</v>
      </c>
      <c r="E85" s="144">
        <v>7</v>
      </c>
      <c r="F85" s="144">
        <v>9</v>
      </c>
      <c r="G85" s="144">
        <v>12</v>
      </c>
      <c r="H85" s="144">
        <v>13</v>
      </c>
      <c r="I85" s="144">
        <v>15</v>
      </c>
      <c r="J85" s="144">
        <v>16</v>
      </c>
      <c r="K85" s="298">
        <v>19</v>
      </c>
      <c r="L85" s="197">
        <v>13</v>
      </c>
      <c r="N85" s="188" t="s">
        <v>419</v>
      </c>
      <c r="O85" s="188"/>
      <c r="P85" s="188"/>
      <c r="Q85" s="188">
        <v>1</v>
      </c>
      <c r="R85" s="188"/>
      <c r="S85" s="188"/>
      <c r="T85" s="188"/>
      <c r="U85" s="188"/>
      <c r="V85" s="188">
        <v>0</v>
      </c>
      <c r="W85" s="188"/>
      <c r="X85" s="312">
        <v>0</v>
      </c>
      <c r="Y85" s="313">
        <v>0</v>
      </c>
    </row>
    <row r="86" spans="1:25" ht="14.4" customHeight="1" x14ac:dyDescent="0.3">
      <c r="A86" s="143" t="s">
        <v>124</v>
      </c>
      <c r="B86" s="143">
        <v>159</v>
      </c>
      <c r="C86" s="143">
        <v>256</v>
      </c>
      <c r="D86" s="143">
        <v>702</v>
      </c>
      <c r="E86" s="143">
        <v>934</v>
      </c>
      <c r="F86" s="143">
        <v>1028</v>
      </c>
      <c r="G86" s="143">
        <v>791</v>
      </c>
      <c r="H86" s="143">
        <v>855</v>
      </c>
      <c r="I86" s="144">
        <v>918</v>
      </c>
      <c r="J86" s="144">
        <v>781</v>
      </c>
      <c r="K86" s="298">
        <v>939</v>
      </c>
      <c r="L86" s="197">
        <v>1087</v>
      </c>
    </row>
    <row r="87" spans="1:25" ht="14.4" customHeight="1" x14ac:dyDescent="0.3">
      <c r="A87" s="143" t="s">
        <v>130</v>
      </c>
      <c r="B87" s="144"/>
      <c r="C87" s="144"/>
      <c r="D87" s="144"/>
      <c r="E87" s="144"/>
      <c r="F87" s="144"/>
      <c r="G87" s="144"/>
      <c r="H87" s="144"/>
      <c r="I87" s="144">
        <v>1</v>
      </c>
      <c r="J87" s="144"/>
      <c r="K87" s="298">
        <v>0</v>
      </c>
      <c r="L87" s="197">
        <v>2</v>
      </c>
    </row>
    <row r="88" spans="1:25" ht="14.4" customHeight="1" x14ac:dyDescent="0.3">
      <c r="A88" s="143" t="s">
        <v>165</v>
      </c>
      <c r="B88" s="143">
        <v>2</v>
      </c>
      <c r="C88" s="143">
        <v>3</v>
      </c>
      <c r="D88" s="143">
        <v>7</v>
      </c>
      <c r="E88" s="143">
        <v>13</v>
      </c>
      <c r="F88" s="143">
        <v>22</v>
      </c>
      <c r="G88" s="143">
        <v>29</v>
      </c>
      <c r="H88" s="143">
        <v>35</v>
      </c>
      <c r="I88" s="144">
        <v>48</v>
      </c>
      <c r="J88" s="144">
        <v>62</v>
      </c>
      <c r="K88" s="298">
        <v>65</v>
      </c>
      <c r="L88" s="197">
        <v>115</v>
      </c>
    </row>
    <row r="89" spans="1:25" ht="14.4" customHeight="1" x14ac:dyDescent="0.3">
      <c r="A89" s="143" t="s">
        <v>119</v>
      </c>
      <c r="B89" s="144">
        <v>3790</v>
      </c>
      <c r="C89" s="144">
        <v>4896</v>
      </c>
      <c r="D89" s="144">
        <v>4425</v>
      </c>
      <c r="E89" s="144">
        <v>5508</v>
      </c>
      <c r="F89" s="144">
        <v>6237</v>
      </c>
      <c r="G89" s="144">
        <v>6914</v>
      </c>
      <c r="H89" s="144">
        <v>7199</v>
      </c>
      <c r="I89" s="144">
        <v>7140</v>
      </c>
      <c r="J89" s="144">
        <v>7171</v>
      </c>
      <c r="K89" s="298">
        <v>8240</v>
      </c>
      <c r="L89" s="197">
        <v>8945</v>
      </c>
    </row>
    <row r="90" spans="1:25" ht="14.4" customHeight="1" x14ac:dyDescent="0.3">
      <c r="A90" s="143" t="s">
        <v>198</v>
      </c>
      <c r="B90" s="143"/>
      <c r="C90" s="143"/>
      <c r="D90" s="143">
        <v>95</v>
      </c>
      <c r="E90" s="143"/>
      <c r="F90" s="143">
        <v>1</v>
      </c>
      <c r="G90" s="143">
        <v>0</v>
      </c>
      <c r="H90" s="143">
        <v>1</v>
      </c>
      <c r="I90" s="144">
        <v>0</v>
      </c>
      <c r="J90" s="144">
        <v>2</v>
      </c>
      <c r="K90" s="298">
        <v>1</v>
      </c>
      <c r="L90" s="197">
        <v>1</v>
      </c>
    </row>
    <row r="91" spans="1:25" ht="14.4" customHeight="1" x14ac:dyDescent="0.3">
      <c r="A91" s="143" t="s">
        <v>30</v>
      </c>
      <c r="B91" s="144">
        <v>50</v>
      </c>
      <c r="C91" s="144">
        <v>77</v>
      </c>
      <c r="D91" s="144">
        <v>94</v>
      </c>
      <c r="E91" s="144">
        <v>174</v>
      </c>
      <c r="F91" s="144">
        <v>166</v>
      </c>
      <c r="G91" s="144">
        <v>191</v>
      </c>
      <c r="H91" s="144">
        <v>230</v>
      </c>
      <c r="I91" s="144">
        <v>252</v>
      </c>
      <c r="J91" s="144">
        <v>288</v>
      </c>
      <c r="K91" s="298">
        <v>305</v>
      </c>
      <c r="L91" s="197">
        <v>364</v>
      </c>
    </row>
    <row r="92" spans="1:25" ht="14.4" customHeight="1" x14ac:dyDescent="0.3">
      <c r="A92" s="143" t="s">
        <v>406</v>
      </c>
      <c r="B92" s="144"/>
      <c r="C92" s="144"/>
      <c r="D92" s="144"/>
      <c r="E92" s="144"/>
      <c r="F92" s="144"/>
      <c r="G92" s="144"/>
      <c r="H92" s="144"/>
      <c r="I92" s="144"/>
      <c r="J92" s="144"/>
      <c r="K92" s="298">
        <v>1</v>
      </c>
      <c r="L92" s="197">
        <v>2</v>
      </c>
    </row>
    <row r="93" spans="1:25" ht="14.4" customHeight="1" x14ac:dyDescent="0.3">
      <c r="A93" s="143" t="s">
        <v>174</v>
      </c>
      <c r="B93" s="143">
        <v>18</v>
      </c>
      <c r="C93" s="143">
        <v>23</v>
      </c>
      <c r="D93" s="143">
        <v>34</v>
      </c>
      <c r="E93" s="143">
        <v>38</v>
      </c>
      <c r="F93" s="143">
        <v>60</v>
      </c>
      <c r="G93" s="143">
        <v>72</v>
      </c>
      <c r="H93" s="143">
        <v>100</v>
      </c>
      <c r="I93" s="144">
        <v>181</v>
      </c>
      <c r="J93" s="144">
        <v>232</v>
      </c>
      <c r="K93" s="298">
        <v>240</v>
      </c>
      <c r="L93" s="197">
        <v>260</v>
      </c>
    </row>
    <row r="94" spans="1:25" ht="14.4" customHeight="1" x14ac:dyDescent="0.3">
      <c r="A94" s="143" t="s">
        <v>131</v>
      </c>
      <c r="B94" s="143"/>
      <c r="C94" s="143"/>
      <c r="D94" s="143"/>
      <c r="E94" s="143"/>
      <c r="F94" s="143"/>
      <c r="G94" s="143"/>
      <c r="H94" s="143"/>
      <c r="I94" s="144">
        <v>1</v>
      </c>
      <c r="J94" s="144">
        <v>1</v>
      </c>
      <c r="K94" s="298">
        <v>1</v>
      </c>
      <c r="L94" s="197">
        <v>2</v>
      </c>
    </row>
    <row r="95" spans="1:25" ht="14.4" customHeight="1" x14ac:dyDescent="0.3">
      <c r="A95" s="143" t="s">
        <v>426</v>
      </c>
      <c r="B95" s="144"/>
      <c r="C95" s="144"/>
      <c r="D95" s="144"/>
      <c r="E95" s="144">
        <v>1</v>
      </c>
      <c r="F95" s="144">
        <v>1</v>
      </c>
      <c r="G95" s="144"/>
      <c r="H95" s="144"/>
      <c r="I95" s="144">
        <v>0</v>
      </c>
      <c r="J95" s="144"/>
      <c r="K95" s="298">
        <v>0</v>
      </c>
      <c r="L95" s="197">
        <v>1</v>
      </c>
    </row>
    <row r="96" spans="1:25" ht="14.4" customHeight="1" x14ac:dyDescent="0.3">
      <c r="A96" s="143" t="s">
        <v>36</v>
      </c>
      <c r="B96" s="143">
        <v>1</v>
      </c>
      <c r="C96" s="143">
        <v>1</v>
      </c>
      <c r="D96" s="143">
        <v>4</v>
      </c>
      <c r="E96" s="143">
        <v>5</v>
      </c>
      <c r="F96" s="143">
        <v>5</v>
      </c>
      <c r="G96" s="143">
        <v>5</v>
      </c>
      <c r="H96" s="143">
        <v>5</v>
      </c>
      <c r="I96" s="144">
        <v>12</v>
      </c>
      <c r="J96" s="144">
        <v>1</v>
      </c>
      <c r="K96" s="298">
        <v>7</v>
      </c>
      <c r="L96" s="197">
        <v>27</v>
      </c>
    </row>
    <row r="97" spans="1:12" ht="14.4" customHeight="1" x14ac:dyDescent="0.3">
      <c r="A97" s="143" t="s">
        <v>182</v>
      </c>
      <c r="B97" s="144">
        <v>10</v>
      </c>
      <c r="C97" s="144">
        <v>24</v>
      </c>
      <c r="D97" s="144">
        <v>27</v>
      </c>
      <c r="E97" s="144">
        <v>47</v>
      </c>
      <c r="F97" s="144">
        <v>38</v>
      </c>
      <c r="G97" s="144">
        <v>59</v>
      </c>
      <c r="H97" s="144">
        <v>66</v>
      </c>
      <c r="I97" s="144">
        <v>73</v>
      </c>
      <c r="J97" s="144">
        <v>47</v>
      </c>
      <c r="K97" s="298">
        <v>38</v>
      </c>
      <c r="L97" s="197">
        <v>168</v>
      </c>
    </row>
    <row r="98" spans="1:12" ht="14.4" customHeight="1" x14ac:dyDescent="0.3">
      <c r="A98" s="143" t="s">
        <v>184</v>
      </c>
      <c r="B98" s="143">
        <v>7</v>
      </c>
      <c r="C98" s="143">
        <v>17</v>
      </c>
      <c r="D98" s="143">
        <v>36</v>
      </c>
      <c r="E98" s="143">
        <v>41</v>
      </c>
      <c r="F98" s="143">
        <v>43</v>
      </c>
      <c r="G98" s="143">
        <v>68</v>
      </c>
      <c r="H98" s="143">
        <v>65</v>
      </c>
      <c r="I98" s="144">
        <v>84</v>
      </c>
      <c r="J98" s="144">
        <v>84</v>
      </c>
      <c r="K98" s="298">
        <v>93</v>
      </c>
      <c r="L98" s="197">
        <v>112</v>
      </c>
    </row>
    <row r="99" spans="1:12" ht="14.4" customHeight="1" x14ac:dyDescent="0.3">
      <c r="A99" s="143" t="s">
        <v>189</v>
      </c>
      <c r="B99" s="144">
        <v>7</v>
      </c>
      <c r="C99" s="144">
        <v>9</v>
      </c>
      <c r="D99" s="144">
        <v>16</v>
      </c>
      <c r="E99" s="144">
        <v>34</v>
      </c>
      <c r="F99" s="144">
        <v>39</v>
      </c>
      <c r="G99" s="144">
        <v>76</v>
      </c>
      <c r="H99" s="144">
        <v>96</v>
      </c>
      <c r="I99" s="144">
        <v>125</v>
      </c>
      <c r="J99" s="144">
        <v>143</v>
      </c>
      <c r="K99" s="298">
        <v>189</v>
      </c>
      <c r="L99" s="197">
        <v>218</v>
      </c>
    </row>
    <row r="100" spans="1:12" ht="14.4" customHeight="1" thickBot="1" x14ac:dyDescent="0.35">
      <c r="A100" s="198" t="s">
        <v>31</v>
      </c>
      <c r="B100" s="198">
        <v>1</v>
      </c>
      <c r="C100" s="198">
        <v>2</v>
      </c>
      <c r="D100" s="198">
        <v>7</v>
      </c>
      <c r="E100" s="198">
        <v>5</v>
      </c>
      <c r="F100" s="198">
        <v>21</v>
      </c>
      <c r="G100" s="198">
        <v>36</v>
      </c>
      <c r="H100" s="198">
        <v>44</v>
      </c>
      <c r="I100" s="199">
        <v>39</v>
      </c>
      <c r="J100" s="199">
        <v>94</v>
      </c>
      <c r="K100" s="299">
        <v>70</v>
      </c>
      <c r="L100" s="200">
        <v>64</v>
      </c>
    </row>
    <row r="101" spans="1:12" ht="17.399999999999999" x14ac:dyDescent="0.4">
      <c r="E101" s="63"/>
      <c r="F101" s="63"/>
    </row>
    <row r="102" spans="1:12" ht="17.399999999999999" x14ac:dyDescent="0.4">
      <c r="E102" s="63"/>
      <c r="F102" s="63"/>
    </row>
    <row r="103" spans="1:12" ht="17.399999999999999" x14ac:dyDescent="0.4">
      <c r="E103" s="63"/>
      <c r="F103" s="63"/>
    </row>
    <row r="104" spans="1:12" ht="17.399999999999999" x14ac:dyDescent="0.4">
      <c r="E104" s="63"/>
      <c r="F104" s="63"/>
    </row>
    <row r="105" spans="1:12" ht="17.399999999999999" x14ac:dyDescent="0.4">
      <c r="E105" s="63"/>
      <c r="F105" s="63"/>
    </row>
    <row r="106" spans="1:12" ht="17.399999999999999" x14ac:dyDescent="0.4">
      <c r="E106" s="63"/>
      <c r="F106" s="63"/>
    </row>
    <row r="107" spans="1:12" ht="17.399999999999999" x14ac:dyDescent="0.4">
      <c r="E107" s="63"/>
      <c r="F107" s="63"/>
    </row>
    <row r="108" spans="1:12" ht="17.399999999999999" x14ac:dyDescent="0.4">
      <c r="E108" s="63"/>
      <c r="F108" s="63"/>
    </row>
    <row r="109" spans="1:12" ht="17.399999999999999" x14ac:dyDescent="0.4">
      <c r="E109" s="63"/>
      <c r="F109" s="63"/>
    </row>
    <row r="110" spans="1:12" ht="17.399999999999999" x14ac:dyDescent="0.4">
      <c r="E110" s="63"/>
      <c r="F110" s="63"/>
    </row>
    <row r="111" spans="1:12" ht="17.399999999999999" x14ac:dyDescent="0.4">
      <c r="E111" s="63"/>
      <c r="F111" s="63"/>
    </row>
    <row r="112" spans="1:12" ht="17.399999999999999" x14ac:dyDescent="0.4">
      <c r="E112" s="63"/>
      <c r="F112" s="63"/>
    </row>
    <row r="113" spans="5:6" ht="17.399999999999999" x14ac:dyDescent="0.4">
      <c r="E113" s="63"/>
      <c r="F113" s="63"/>
    </row>
    <row r="114" spans="5:6" ht="17.399999999999999" x14ac:dyDescent="0.4">
      <c r="E114" s="63"/>
      <c r="F114" s="63"/>
    </row>
  </sheetData>
  <mergeCells count="8">
    <mergeCell ref="A77:L78"/>
    <mergeCell ref="N68:Y69"/>
    <mergeCell ref="N54:Y55"/>
    <mergeCell ref="N2:Y3"/>
    <mergeCell ref="A1:Y1"/>
    <mergeCell ref="A2:L3"/>
    <mergeCell ref="A40:L41"/>
    <mergeCell ref="A69:L70"/>
  </mergeCells>
  <phoneticPr fontId="37" type="noConversion"/>
  <pageMargins left="0.74803149606299213" right="0.74803149606299213" top="0.72" bottom="0.52" header="0.51181102362204722" footer="0.43"/>
  <pageSetup paperSize="9" scale="56" fitToHeight="3" orientation="landscape" verticalDpi="4294967292" r:id="rId1"/>
  <headerFooter alignWithMargins="0"/>
  <rowBreaks count="1" manualBreakCount="1">
    <brk id="48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>
    <tabColor rgb="FFFF0000"/>
  </sheetPr>
  <dimension ref="A1:M66"/>
  <sheetViews>
    <sheetView topLeftCell="A10" zoomScale="70" zoomScaleNormal="70" workbookViewId="0">
      <selection activeCell="D63" sqref="D63"/>
    </sheetView>
  </sheetViews>
  <sheetFormatPr defaultColWidth="10.88671875" defaultRowHeight="16.2" x14ac:dyDescent="0.3"/>
  <cols>
    <col min="1" max="1" width="9.109375" style="34" customWidth="1"/>
    <col min="2" max="2" width="95.88671875" style="34" bestFit="1" customWidth="1"/>
    <col min="3" max="10" width="11" style="34" customWidth="1"/>
    <col min="11" max="16384" width="10.88671875" style="34"/>
  </cols>
  <sheetData>
    <row r="1" spans="1:13" s="33" customFormat="1" ht="30" customHeight="1" x14ac:dyDescent="0.2">
      <c r="A1" s="389" t="s">
        <v>442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3" s="33" customFormat="1" ht="29.25" customHeight="1" thickBot="1" x14ac:dyDescent="0.25">
      <c r="A2" s="389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13" ht="15" customHeight="1" thickTop="1" x14ac:dyDescent="0.3">
      <c r="A3" s="392" t="s">
        <v>37</v>
      </c>
      <c r="B3" s="392" t="s">
        <v>38</v>
      </c>
      <c r="C3" s="385" t="s">
        <v>39</v>
      </c>
      <c r="D3" s="385" t="s">
        <v>40</v>
      </c>
      <c r="E3" s="385" t="s">
        <v>41</v>
      </c>
      <c r="F3" s="385" t="s">
        <v>42</v>
      </c>
      <c r="G3" s="385" t="s">
        <v>43</v>
      </c>
      <c r="H3" s="385" t="s">
        <v>110</v>
      </c>
      <c r="I3" s="385" t="s">
        <v>112</v>
      </c>
      <c r="J3" s="385" t="s">
        <v>128</v>
      </c>
      <c r="K3" s="385" t="s">
        <v>139</v>
      </c>
      <c r="L3" s="387" t="s">
        <v>420</v>
      </c>
      <c r="M3" s="387" t="s">
        <v>443</v>
      </c>
    </row>
    <row r="4" spans="1:13" ht="35.25" customHeight="1" thickBot="1" x14ac:dyDescent="0.35">
      <c r="A4" s="393"/>
      <c r="B4" s="395"/>
      <c r="C4" s="386"/>
      <c r="D4" s="386"/>
      <c r="E4" s="386"/>
      <c r="F4" s="386"/>
      <c r="G4" s="386"/>
      <c r="H4" s="386"/>
      <c r="I4" s="386"/>
      <c r="J4" s="386"/>
      <c r="K4" s="386"/>
      <c r="L4" s="388"/>
      <c r="M4" s="388"/>
    </row>
    <row r="5" spans="1:13" s="4" customFormat="1" ht="15" customHeight="1" thickBot="1" x14ac:dyDescent="0.3">
      <c r="A5" s="124">
        <v>1</v>
      </c>
      <c r="B5" s="125" t="s">
        <v>44</v>
      </c>
      <c r="C5" s="126">
        <v>1</v>
      </c>
      <c r="D5" s="126">
        <v>45</v>
      </c>
      <c r="E5" s="126">
        <v>1</v>
      </c>
      <c r="F5" s="126">
        <v>13</v>
      </c>
      <c r="G5" s="126">
        <v>8</v>
      </c>
      <c r="H5" s="126">
        <v>14</v>
      </c>
      <c r="I5" s="126">
        <v>13</v>
      </c>
      <c r="J5" s="126">
        <v>13</v>
      </c>
      <c r="K5" s="126">
        <v>10</v>
      </c>
      <c r="L5" s="127">
        <v>9</v>
      </c>
      <c r="M5" s="127">
        <v>5</v>
      </c>
    </row>
    <row r="6" spans="1:13" s="4" customFormat="1" ht="14.25" customHeight="1" thickBot="1" x14ac:dyDescent="0.3">
      <c r="A6" s="109">
        <v>2</v>
      </c>
      <c r="B6" s="110" t="s">
        <v>45</v>
      </c>
      <c r="C6" s="111">
        <v>0</v>
      </c>
      <c r="D6" s="111">
        <v>1</v>
      </c>
      <c r="E6" s="111">
        <v>3</v>
      </c>
      <c r="F6" s="111">
        <v>6</v>
      </c>
      <c r="G6" s="112">
        <v>2</v>
      </c>
      <c r="H6" s="112">
        <v>12</v>
      </c>
      <c r="I6" s="112">
        <v>31</v>
      </c>
      <c r="J6" s="112">
        <v>34</v>
      </c>
      <c r="K6" s="112">
        <v>25</v>
      </c>
      <c r="L6" s="128">
        <v>8</v>
      </c>
      <c r="M6" s="127">
        <f>VLOOKUP(B6,'[1]27001'!$G$2:$H$40,2,FALSE)</f>
        <v>9</v>
      </c>
    </row>
    <row r="7" spans="1:13" s="4" customFormat="1" ht="14.4" thickBot="1" x14ac:dyDescent="0.3">
      <c r="A7" s="109">
        <v>3</v>
      </c>
      <c r="B7" s="110" t="s">
        <v>46</v>
      </c>
      <c r="C7" s="111">
        <v>3</v>
      </c>
      <c r="D7" s="111">
        <v>14</v>
      </c>
      <c r="E7" s="111">
        <v>1</v>
      </c>
      <c r="F7" s="111">
        <v>10</v>
      </c>
      <c r="G7" s="111">
        <v>6</v>
      </c>
      <c r="H7" s="111">
        <v>8</v>
      </c>
      <c r="I7" s="111">
        <v>10</v>
      </c>
      <c r="J7" s="111">
        <v>24</v>
      </c>
      <c r="K7" s="111">
        <v>10</v>
      </c>
      <c r="L7" s="128">
        <v>12</v>
      </c>
      <c r="M7" s="127">
        <v>61</v>
      </c>
    </row>
    <row r="8" spans="1:13" s="4" customFormat="1" ht="14.4" thickBot="1" x14ac:dyDescent="0.3">
      <c r="A8" s="109">
        <v>4</v>
      </c>
      <c r="B8" s="110" t="s">
        <v>47</v>
      </c>
      <c r="C8" s="111">
        <v>0</v>
      </c>
      <c r="D8" s="111">
        <v>1</v>
      </c>
      <c r="E8" s="111">
        <v>1</v>
      </c>
      <c r="F8" s="111">
        <v>3</v>
      </c>
      <c r="G8" s="112">
        <v>3</v>
      </c>
      <c r="H8" s="112">
        <v>2</v>
      </c>
      <c r="I8" s="112">
        <v>12</v>
      </c>
      <c r="J8" s="112">
        <v>10</v>
      </c>
      <c r="K8" s="112">
        <v>4</v>
      </c>
      <c r="L8" s="128">
        <v>10</v>
      </c>
      <c r="M8" s="127">
        <f>VLOOKUP(B8,'[1]27001'!$G$2:$H$40,2,FALSE)</f>
        <v>132</v>
      </c>
    </row>
    <row r="9" spans="1:13" s="4" customFormat="1" ht="14.4" thickBot="1" x14ac:dyDescent="0.3">
      <c r="A9" s="109">
        <v>5</v>
      </c>
      <c r="B9" s="110" t="s">
        <v>48</v>
      </c>
      <c r="C9" s="111">
        <v>0</v>
      </c>
      <c r="D9" s="111">
        <v>0</v>
      </c>
      <c r="E9" s="111">
        <v>0</v>
      </c>
      <c r="F9" s="111">
        <v>1</v>
      </c>
      <c r="G9" s="111">
        <v>2</v>
      </c>
      <c r="H9" s="111">
        <v>5</v>
      </c>
      <c r="I9" s="111">
        <v>1</v>
      </c>
      <c r="J9" s="111">
        <v>2</v>
      </c>
      <c r="K9" s="111">
        <v>0</v>
      </c>
      <c r="L9" s="128">
        <v>1</v>
      </c>
      <c r="M9" s="127">
        <f>VLOOKUP(B9,'[1]27001'!$G$2:$H$40,2,FALSE)</f>
        <v>1</v>
      </c>
    </row>
    <row r="10" spans="1:13" s="4" customFormat="1" ht="14.4" thickBot="1" x14ac:dyDescent="0.3">
      <c r="A10" s="109">
        <v>6</v>
      </c>
      <c r="B10" s="110" t="s">
        <v>49</v>
      </c>
      <c r="C10" s="111">
        <v>0</v>
      </c>
      <c r="D10" s="111">
        <v>0</v>
      </c>
      <c r="E10" s="111">
        <v>0</v>
      </c>
      <c r="F10" s="111">
        <v>1</v>
      </c>
      <c r="G10" s="112">
        <v>3</v>
      </c>
      <c r="H10" s="112">
        <v>5</v>
      </c>
      <c r="I10" s="112">
        <v>4</v>
      </c>
      <c r="J10" s="112">
        <v>4</v>
      </c>
      <c r="K10" s="112">
        <v>1</v>
      </c>
      <c r="L10" s="128">
        <v>12</v>
      </c>
      <c r="M10" s="127">
        <v>12</v>
      </c>
    </row>
    <row r="11" spans="1:13" s="4" customFormat="1" ht="14.4" thickBot="1" x14ac:dyDescent="0.3">
      <c r="A11" s="109">
        <v>7</v>
      </c>
      <c r="B11" s="110" t="s">
        <v>50</v>
      </c>
      <c r="C11" s="111">
        <v>2</v>
      </c>
      <c r="D11" s="111">
        <v>6</v>
      </c>
      <c r="E11" s="111">
        <v>6</v>
      </c>
      <c r="F11" s="111">
        <v>7</v>
      </c>
      <c r="G11" s="111">
        <v>4</v>
      </c>
      <c r="H11" s="111">
        <v>7</v>
      </c>
      <c r="I11" s="111">
        <v>13</v>
      </c>
      <c r="J11" s="111">
        <v>17</v>
      </c>
      <c r="K11" s="111">
        <v>15</v>
      </c>
      <c r="L11" s="128">
        <v>9</v>
      </c>
      <c r="M11" s="127">
        <f>VLOOKUP(B11,'[1]27001'!$G$2:$H$40,2,FALSE)</f>
        <v>10</v>
      </c>
    </row>
    <row r="12" spans="1:13" s="4" customFormat="1" ht="14.4" thickBot="1" x14ac:dyDescent="0.3">
      <c r="A12" s="109">
        <v>8</v>
      </c>
      <c r="B12" s="110" t="s">
        <v>51</v>
      </c>
      <c r="C12" s="111">
        <v>1</v>
      </c>
      <c r="D12" s="111">
        <v>5</v>
      </c>
      <c r="E12" s="111">
        <v>6</v>
      </c>
      <c r="F12" s="111">
        <v>10</v>
      </c>
      <c r="G12" s="112">
        <v>11</v>
      </c>
      <c r="H12" s="112">
        <v>20</v>
      </c>
      <c r="I12" s="112">
        <v>18</v>
      </c>
      <c r="J12" s="112">
        <v>22</v>
      </c>
      <c r="K12" s="112">
        <v>20</v>
      </c>
      <c r="L12" s="128">
        <v>11</v>
      </c>
      <c r="M12" s="127">
        <f>VLOOKUP(B12,'[1]27001'!$G$2:$H$40,2,FALSE)</f>
        <v>10</v>
      </c>
    </row>
    <row r="13" spans="1:13" s="4" customFormat="1" ht="14.4" thickBot="1" x14ac:dyDescent="0.3">
      <c r="A13" s="109">
        <v>9</v>
      </c>
      <c r="B13" s="110" t="s">
        <v>52</v>
      </c>
      <c r="C13" s="111">
        <v>34</v>
      </c>
      <c r="D13" s="111">
        <v>84</v>
      </c>
      <c r="E13" s="111">
        <v>30</v>
      </c>
      <c r="F13" s="111">
        <v>62</v>
      </c>
      <c r="G13" s="113">
        <v>78</v>
      </c>
      <c r="H13" s="113">
        <v>101</v>
      </c>
      <c r="I13" s="113">
        <v>121</v>
      </c>
      <c r="J13" s="113">
        <v>148</v>
      </c>
      <c r="K13" s="113">
        <v>126</v>
      </c>
      <c r="L13" s="128">
        <v>143</v>
      </c>
      <c r="M13" s="127">
        <f>VLOOKUP(B13,'[1]27001'!$G$2:$H$40,2,FALSE)</f>
        <v>130</v>
      </c>
    </row>
    <row r="14" spans="1:13" s="4" customFormat="1" ht="14.25" customHeight="1" thickBot="1" x14ac:dyDescent="0.3">
      <c r="A14" s="109">
        <v>10</v>
      </c>
      <c r="B14" s="110" t="s">
        <v>53</v>
      </c>
      <c r="C14" s="111">
        <v>3</v>
      </c>
      <c r="D14" s="111">
        <v>6</v>
      </c>
      <c r="E14" s="111">
        <v>9</v>
      </c>
      <c r="F14" s="111">
        <v>8</v>
      </c>
      <c r="G14" s="114">
        <v>3</v>
      </c>
      <c r="H14" s="114">
        <v>5</v>
      </c>
      <c r="I14" s="114">
        <v>4</v>
      </c>
      <c r="J14" s="114">
        <v>14</v>
      </c>
      <c r="K14" s="114">
        <v>10</v>
      </c>
      <c r="L14" s="128">
        <v>4</v>
      </c>
      <c r="M14" s="127">
        <f>VLOOKUP(B14,'[1]27001'!$G$2:$H$40,2,FALSE)</f>
        <v>3</v>
      </c>
    </row>
    <row r="15" spans="1:13" s="4" customFormat="1" ht="14.4" thickBot="1" x14ac:dyDescent="0.3">
      <c r="A15" s="109">
        <v>11</v>
      </c>
      <c r="B15" s="110" t="s">
        <v>54</v>
      </c>
      <c r="C15" s="111">
        <v>0</v>
      </c>
      <c r="D15" s="111">
        <v>0</v>
      </c>
      <c r="E15" s="111">
        <v>0</v>
      </c>
      <c r="F15" s="111">
        <v>0</v>
      </c>
      <c r="G15" s="113">
        <v>0</v>
      </c>
      <c r="H15" s="113">
        <v>1</v>
      </c>
      <c r="I15" s="113">
        <v>1</v>
      </c>
      <c r="J15" s="113">
        <v>2</v>
      </c>
      <c r="K15" s="113">
        <v>0</v>
      </c>
      <c r="L15" s="128">
        <v>0</v>
      </c>
      <c r="M15" s="127">
        <f>VLOOKUP(B15,'[1]27001'!$G$2:$H$40,2,FALSE)</f>
        <v>0</v>
      </c>
    </row>
    <row r="16" spans="1:13" s="4" customFormat="1" ht="14.4" thickBot="1" x14ac:dyDescent="0.3">
      <c r="A16" s="109">
        <v>12</v>
      </c>
      <c r="B16" s="110" t="s">
        <v>55</v>
      </c>
      <c r="C16" s="111">
        <v>7</v>
      </c>
      <c r="D16" s="111">
        <v>3</v>
      </c>
      <c r="E16" s="111">
        <v>3</v>
      </c>
      <c r="F16" s="111">
        <v>9</v>
      </c>
      <c r="G16" s="114">
        <v>9</v>
      </c>
      <c r="H16" s="114">
        <v>9</v>
      </c>
      <c r="I16" s="114">
        <v>11</v>
      </c>
      <c r="J16" s="115">
        <v>24</v>
      </c>
      <c r="K16" s="115">
        <v>12</v>
      </c>
      <c r="L16" s="128">
        <v>10</v>
      </c>
      <c r="M16" s="127">
        <f>VLOOKUP(B16,'[1]27001'!$G$2:$H$40,2,FALSE)</f>
        <v>18</v>
      </c>
    </row>
    <row r="17" spans="1:13" s="4" customFormat="1" ht="14.4" thickBot="1" x14ac:dyDescent="0.3">
      <c r="A17" s="109">
        <v>13</v>
      </c>
      <c r="B17" s="110" t="s">
        <v>56</v>
      </c>
      <c r="C17" s="111">
        <v>0</v>
      </c>
      <c r="D17" s="111">
        <v>1</v>
      </c>
      <c r="E17" s="111">
        <v>3</v>
      </c>
      <c r="F17" s="111">
        <v>4</v>
      </c>
      <c r="G17" s="113">
        <v>6</v>
      </c>
      <c r="H17" s="113">
        <v>3</v>
      </c>
      <c r="I17" s="113">
        <v>0</v>
      </c>
      <c r="J17" s="113">
        <v>3</v>
      </c>
      <c r="K17" s="113">
        <v>6</v>
      </c>
      <c r="L17" s="128">
        <v>6</v>
      </c>
      <c r="M17" s="127">
        <f>VLOOKUP(B17,'[1]27001'!$G$2:$H$40,2,FALSE)</f>
        <v>9</v>
      </c>
    </row>
    <row r="18" spans="1:13" s="4" customFormat="1" ht="14.4" thickBot="1" x14ac:dyDescent="0.3">
      <c r="A18" s="109">
        <v>14</v>
      </c>
      <c r="B18" s="110" t="s">
        <v>57</v>
      </c>
      <c r="C18" s="111">
        <v>7</v>
      </c>
      <c r="D18" s="111">
        <v>5</v>
      </c>
      <c r="E18" s="111">
        <v>0</v>
      </c>
      <c r="F18" s="111">
        <v>10</v>
      </c>
      <c r="G18" s="114">
        <v>15</v>
      </c>
      <c r="H18" s="114">
        <v>16</v>
      </c>
      <c r="I18" s="114">
        <v>16</v>
      </c>
      <c r="J18" s="115">
        <v>36</v>
      </c>
      <c r="K18" s="115">
        <v>14</v>
      </c>
      <c r="L18" s="128">
        <v>16</v>
      </c>
      <c r="M18" s="127">
        <f>VLOOKUP(B18,'[1]27001'!$G$2:$H$40,2,FALSE)</f>
        <v>32</v>
      </c>
    </row>
    <row r="19" spans="1:13" s="4" customFormat="1" ht="14.4" thickBot="1" x14ac:dyDescent="0.3">
      <c r="A19" s="109">
        <v>15</v>
      </c>
      <c r="B19" s="110" t="s">
        <v>58</v>
      </c>
      <c r="C19" s="111">
        <v>1</v>
      </c>
      <c r="D19" s="111">
        <v>3</v>
      </c>
      <c r="E19" s="111">
        <v>0</v>
      </c>
      <c r="F19" s="111">
        <v>16</v>
      </c>
      <c r="G19" s="113">
        <v>16</v>
      </c>
      <c r="H19" s="113">
        <v>8</v>
      </c>
      <c r="I19" s="113">
        <v>0</v>
      </c>
      <c r="J19" s="113">
        <v>5</v>
      </c>
      <c r="K19" s="113">
        <v>13</v>
      </c>
      <c r="L19" s="128">
        <v>3</v>
      </c>
      <c r="M19" s="127">
        <f>VLOOKUP(B19,'[1]27001'!$G$2:$H$40,2,FALSE)</f>
        <v>7</v>
      </c>
    </row>
    <row r="20" spans="1:13" s="4" customFormat="1" ht="14.4" thickBot="1" x14ac:dyDescent="0.3">
      <c r="A20" s="109">
        <v>16</v>
      </c>
      <c r="B20" s="110" t="s">
        <v>59</v>
      </c>
      <c r="C20" s="111">
        <v>1</v>
      </c>
      <c r="D20" s="111">
        <v>1</v>
      </c>
      <c r="E20" s="111">
        <v>1</v>
      </c>
      <c r="F20" s="111">
        <v>6</v>
      </c>
      <c r="G20" s="114">
        <v>6</v>
      </c>
      <c r="H20" s="114">
        <v>14</v>
      </c>
      <c r="I20" s="114">
        <v>27</v>
      </c>
      <c r="J20" s="115">
        <v>25</v>
      </c>
      <c r="K20" s="115">
        <v>26</v>
      </c>
      <c r="L20" s="128">
        <v>13</v>
      </c>
      <c r="M20" s="127">
        <v>17</v>
      </c>
    </row>
    <row r="21" spans="1:13" s="4" customFormat="1" ht="14.4" thickBot="1" x14ac:dyDescent="0.3">
      <c r="A21" s="109">
        <v>17</v>
      </c>
      <c r="B21" s="110" t="s">
        <v>60</v>
      </c>
      <c r="C21" s="111">
        <v>10</v>
      </c>
      <c r="D21" s="111">
        <v>5</v>
      </c>
      <c r="E21" s="111">
        <v>2</v>
      </c>
      <c r="F21" s="111">
        <v>16</v>
      </c>
      <c r="G21" s="113">
        <v>25</v>
      </c>
      <c r="H21" s="113">
        <v>28</v>
      </c>
      <c r="I21" s="113">
        <v>36</v>
      </c>
      <c r="J21" s="113">
        <v>50</v>
      </c>
      <c r="K21" s="113">
        <v>42</v>
      </c>
      <c r="L21" s="128">
        <v>37</v>
      </c>
      <c r="M21" s="127">
        <f>VLOOKUP(B21,'[1]27001'!$G$2:$H$40,2,FALSE)</f>
        <v>51</v>
      </c>
    </row>
    <row r="22" spans="1:13" s="4" customFormat="1" ht="14.4" thickBot="1" x14ac:dyDescent="0.3">
      <c r="A22" s="109">
        <v>18</v>
      </c>
      <c r="B22" s="110" t="s">
        <v>61</v>
      </c>
      <c r="C22" s="111">
        <v>18</v>
      </c>
      <c r="D22" s="111">
        <v>10</v>
      </c>
      <c r="E22" s="111">
        <v>9</v>
      </c>
      <c r="F22" s="111">
        <v>29</v>
      </c>
      <c r="G22" s="114">
        <v>31</v>
      </c>
      <c r="H22" s="114">
        <v>36</v>
      </c>
      <c r="I22" s="114">
        <v>43</v>
      </c>
      <c r="J22" s="115">
        <v>52</v>
      </c>
      <c r="K22" s="115">
        <v>66</v>
      </c>
      <c r="L22" s="128">
        <v>51</v>
      </c>
      <c r="M22" s="127">
        <f>VLOOKUP(B22,'[1]27001'!$G$2:$H$40,2,FALSE)</f>
        <v>68</v>
      </c>
    </row>
    <row r="23" spans="1:13" s="4" customFormat="1" ht="14.4" thickBot="1" x14ac:dyDescent="0.3">
      <c r="A23" s="109">
        <v>19</v>
      </c>
      <c r="B23" s="110" t="s">
        <v>62</v>
      </c>
      <c r="C23" s="111">
        <v>38</v>
      </c>
      <c r="D23" s="111">
        <v>58</v>
      </c>
      <c r="E23" s="111">
        <v>50</v>
      </c>
      <c r="F23" s="111">
        <v>135</v>
      </c>
      <c r="G23" s="113">
        <v>221</v>
      </c>
      <c r="H23" s="113">
        <v>280</v>
      </c>
      <c r="I23" s="113">
        <v>342</v>
      </c>
      <c r="J23" s="113">
        <v>289</v>
      </c>
      <c r="K23" s="113">
        <v>287</v>
      </c>
      <c r="L23" s="128">
        <v>296</v>
      </c>
      <c r="M23" s="127">
        <f>VLOOKUP(B23,'[1]27001'!$G$2:$H$40,2,FALSE)</f>
        <v>311</v>
      </c>
    </row>
    <row r="24" spans="1:13" s="4" customFormat="1" ht="14.4" thickBot="1" x14ac:dyDescent="0.3">
      <c r="A24" s="109">
        <v>20</v>
      </c>
      <c r="B24" s="110" t="s">
        <v>63</v>
      </c>
      <c r="C24" s="111">
        <v>0</v>
      </c>
      <c r="D24" s="111">
        <v>0</v>
      </c>
      <c r="E24" s="111">
        <v>2</v>
      </c>
      <c r="F24" s="111">
        <v>5</v>
      </c>
      <c r="G24" s="114">
        <v>3</v>
      </c>
      <c r="H24" s="114">
        <v>3</v>
      </c>
      <c r="I24" s="114">
        <v>4</v>
      </c>
      <c r="J24" s="115">
        <v>8</v>
      </c>
      <c r="K24" s="115">
        <v>4</v>
      </c>
      <c r="L24" s="128">
        <v>1</v>
      </c>
      <c r="M24" s="127">
        <f>VLOOKUP(B24,'[1]27001'!$G$2:$H$40,2,FALSE)</f>
        <v>2</v>
      </c>
    </row>
    <row r="25" spans="1:13" s="4" customFormat="1" ht="14.4" thickBot="1" x14ac:dyDescent="0.3">
      <c r="A25" s="109">
        <v>21</v>
      </c>
      <c r="B25" s="110" t="s">
        <v>64</v>
      </c>
      <c r="C25" s="111">
        <v>0</v>
      </c>
      <c r="D25" s="111">
        <v>7</v>
      </c>
      <c r="E25" s="111">
        <v>12</v>
      </c>
      <c r="F25" s="111">
        <v>22</v>
      </c>
      <c r="G25" s="113">
        <v>24</v>
      </c>
      <c r="H25" s="113">
        <v>17</v>
      </c>
      <c r="I25" s="113">
        <v>22</v>
      </c>
      <c r="J25" s="113">
        <v>18</v>
      </c>
      <c r="K25" s="113">
        <v>19</v>
      </c>
      <c r="L25" s="128">
        <v>21</v>
      </c>
      <c r="M25" s="127">
        <f>VLOOKUP(B25,'[1]27001'!$G$2:$H$40,2,FALSE)</f>
        <v>27</v>
      </c>
    </row>
    <row r="26" spans="1:13" s="4" customFormat="1" ht="14.4" thickBot="1" x14ac:dyDescent="0.3">
      <c r="A26" s="109">
        <v>22</v>
      </c>
      <c r="B26" s="110" t="s">
        <v>65</v>
      </c>
      <c r="C26" s="111">
        <v>1</v>
      </c>
      <c r="D26" s="111">
        <v>3</v>
      </c>
      <c r="E26" s="111">
        <v>2</v>
      </c>
      <c r="F26" s="111">
        <v>4</v>
      </c>
      <c r="G26" s="114">
        <v>4</v>
      </c>
      <c r="H26" s="114">
        <v>7</v>
      </c>
      <c r="I26" s="114">
        <v>4</v>
      </c>
      <c r="J26" s="115">
        <v>25</v>
      </c>
      <c r="K26" s="115">
        <v>10</v>
      </c>
      <c r="L26" s="128">
        <v>19</v>
      </c>
      <c r="M26" s="127">
        <f>VLOOKUP(B26,'[1]27001'!$G$2:$H$40,2,FALSE)</f>
        <v>27</v>
      </c>
    </row>
    <row r="27" spans="1:13" s="4" customFormat="1" ht="14.4" thickBot="1" x14ac:dyDescent="0.3">
      <c r="A27" s="109">
        <v>23</v>
      </c>
      <c r="B27" s="110" t="s">
        <v>66</v>
      </c>
      <c r="C27" s="111">
        <v>4</v>
      </c>
      <c r="D27" s="111">
        <v>14</v>
      </c>
      <c r="E27" s="111">
        <v>2</v>
      </c>
      <c r="F27" s="111">
        <v>5</v>
      </c>
      <c r="G27" s="113">
        <v>5</v>
      </c>
      <c r="H27" s="113">
        <v>23</v>
      </c>
      <c r="I27" s="113">
        <v>8</v>
      </c>
      <c r="J27" s="113">
        <v>5</v>
      </c>
      <c r="K27" s="113">
        <v>7</v>
      </c>
      <c r="L27" s="128">
        <v>6</v>
      </c>
      <c r="M27" s="127">
        <f>VLOOKUP(B27,'[1]27001'!$G$2:$H$40,2,FALSE)</f>
        <v>13</v>
      </c>
    </row>
    <row r="28" spans="1:13" s="4" customFormat="1" ht="14.4" thickBot="1" x14ac:dyDescent="0.3">
      <c r="A28" s="109">
        <v>24</v>
      </c>
      <c r="B28" s="110" t="s">
        <v>67</v>
      </c>
      <c r="C28" s="111">
        <v>2</v>
      </c>
      <c r="D28" s="111">
        <v>10</v>
      </c>
      <c r="E28" s="111">
        <v>4</v>
      </c>
      <c r="F28" s="111">
        <v>11</v>
      </c>
      <c r="G28" s="114">
        <v>32</v>
      </c>
      <c r="H28" s="114">
        <v>44</v>
      </c>
      <c r="I28" s="114">
        <v>61</v>
      </c>
      <c r="J28" s="114">
        <v>72</v>
      </c>
      <c r="K28" s="114">
        <v>57</v>
      </c>
      <c r="L28" s="128">
        <v>36</v>
      </c>
      <c r="M28" s="127">
        <f>VLOOKUP(B28,'[1]27001'!$G$2:$H$40,2,FALSE)</f>
        <v>57</v>
      </c>
    </row>
    <row r="29" spans="1:13" s="4" customFormat="1" ht="14.4" thickBot="1" x14ac:dyDescent="0.3">
      <c r="A29" s="109">
        <v>25</v>
      </c>
      <c r="B29" s="110" t="s">
        <v>68</v>
      </c>
      <c r="C29" s="111">
        <v>8</v>
      </c>
      <c r="D29" s="111">
        <v>10</v>
      </c>
      <c r="E29" s="111">
        <v>11</v>
      </c>
      <c r="F29" s="111">
        <v>20</v>
      </c>
      <c r="G29" s="113">
        <v>9</v>
      </c>
      <c r="H29" s="113">
        <v>12</v>
      </c>
      <c r="I29" s="113">
        <v>15</v>
      </c>
      <c r="J29" s="113">
        <v>45</v>
      </c>
      <c r="K29" s="113">
        <v>38</v>
      </c>
      <c r="L29" s="128">
        <v>34</v>
      </c>
      <c r="M29" s="127">
        <f>VLOOKUP(B29,'[1]27001'!$G$2:$H$40,2,FALSE)</f>
        <v>61</v>
      </c>
    </row>
    <row r="30" spans="1:13" s="4" customFormat="1" ht="14.4" thickBot="1" x14ac:dyDescent="0.3">
      <c r="A30" s="109">
        <v>26</v>
      </c>
      <c r="B30" s="110" t="s">
        <v>69</v>
      </c>
      <c r="C30" s="111">
        <v>0</v>
      </c>
      <c r="D30" s="111">
        <v>2</v>
      </c>
      <c r="E30" s="111">
        <v>2</v>
      </c>
      <c r="F30" s="111">
        <v>4</v>
      </c>
      <c r="G30" s="114">
        <v>3</v>
      </c>
      <c r="H30" s="114">
        <v>2</v>
      </c>
      <c r="I30" s="114">
        <v>6</v>
      </c>
      <c r="J30" s="115">
        <v>6</v>
      </c>
      <c r="K30" s="115">
        <v>10</v>
      </c>
      <c r="L30" s="128">
        <v>10</v>
      </c>
      <c r="M30" s="127">
        <f>VLOOKUP(B30,'[1]27001'!$G$2:$H$40,2,FALSE)</f>
        <v>12</v>
      </c>
    </row>
    <row r="31" spans="1:13" s="4" customFormat="1" ht="14.4" thickBot="1" x14ac:dyDescent="0.3">
      <c r="A31" s="109">
        <v>27</v>
      </c>
      <c r="B31" s="110" t="s">
        <v>70</v>
      </c>
      <c r="C31" s="111">
        <v>1</v>
      </c>
      <c r="D31" s="111">
        <v>1</v>
      </c>
      <c r="E31" s="111">
        <v>2</v>
      </c>
      <c r="F31" s="111">
        <v>11</v>
      </c>
      <c r="G31" s="116">
        <v>13</v>
      </c>
      <c r="H31" s="116">
        <v>13</v>
      </c>
      <c r="I31" s="116">
        <v>10</v>
      </c>
      <c r="J31" s="117">
        <v>23</v>
      </c>
      <c r="K31" s="117">
        <v>24</v>
      </c>
      <c r="L31" s="128">
        <v>23</v>
      </c>
      <c r="M31" s="127">
        <f>VLOOKUP(B31,'[1]27001'!$G$2:$H$40,2,FALSE)</f>
        <v>19</v>
      </c>
    </row>
    <row r="32" spans="1:13" s="4" customFormat="1" ht="14.4" thickBot="1" x14ac:dyDescent="0.3">
      <c r="A32" s="109">
        <v>28</v>
      </c>
      <c r="B32" s="110" t="s">
        <v>71</v>
      </c>
      <c r="C32" s="111">
        <v>55</v>
      </c>
      <c r="D32" s="111">
        <v>17</v>
      </c>
      <c r="E32" s="111">
        <v>12</v>
      </c>
      <c r="F32" s="111">
        <v>127</v>
      </c>
      <c r="G32" s="118">
        <v>266</v>
      </c>
      <c r="H32" s="118">
        <v>350</v>
      </c>
      <c r="I32" s="118">
        <v>409</v>
      </c>
      <c r="J32" s="117">
        <v>396</v>
      </c>
      <c r="K32" s="117">
        <v>454</v>
      </c>
      <c r="L32" s="128">
        <v>186</v>
      </c>
      <c r="M32" s="127">
        <f>VLOOKUP(B32,'[1]27001'!$G$2:$H$40,2,FALSE)</f>
        <v>216</v>
      </c>
    </row>
    <row r="33" spans="1:13" s="123" customFormat="1" ht="14.4" thickBot="1" x14ac:dyDescent="0.3">
      <c r="A33" s="119">
        <v>29</v>
      </c>
      <c r="B33" s="120" t="s">
        <v>72</v>
      </c>
      <c r="C33" s="121">
        <v>12</v>
      </c>
      <c r="D33" s="121">
        <v>38</v>
      </c>
      <c r="E33" s="121">
        <v>26</v>
      </c>
      <c r="F33" s="121">
        <v>93</v>
      </c>
      <c r="G33" s="122">
        <v>164</v>
      </c>
      <c r="H33" s="122">
        <v>214</v>
      </c>
      <c r="I33" s="122">
        <v>215</v>
      </c>
      <c r="J33" s="117">
        <v>224</v>
      </c>
      <c r="K33" s="117">
        <v>206</v>
      </c>
      <c r="L33" s="129">
        <v>198</v>
      </c>
      <c r="M33" s="127">
        <f>VLOOKUP(B33,'[1]27001'!$G$2:$H$40,2,FALSE)</f>
        <v>202</v>
      </c>
    </row>
    <row r="34" spans="1:13" s="4" customFormat="1" ht="14.4" thickBot="1" x14ac:dyDescent="0.3">
      <c r="A34" s="109">
        <v>30</v>
      </c>
      <c r="B34" s="110" t="s">
        <v>73</v>
      </c>
      <c r="C34" s="111">
        <v>2</v>
      </c>
      <c r="D34" s="111">
        <v>4</v>
      </c>
      <c r="E34" s="111">
        <v>0</v>
      </c>
      <c r="F34" s="111">
        <v>6</v>
      </c>
      <c r="G34" s="118">
        <v>10</v>
      </c>
      <c r="H34" s="118">
        <v>32</v>
      </c>
      <c r="I34" s="118">
        <v>4</v>
      </c>
      <c r="J34" s="117">
        <v>5</v>
      </c>
      <c r="K34" s="117">
        <v>2</v>
      </c>
      <c r="L34" s="128">
        <v>6</v>
      </c>
      <c r="M34" s="127">
        <f>VLOOKUP(B34,'[1]27001'!$G$2:$H$40,2,FALSE)</f>
        <v>7</v>
      </c>
    </row>
    <row r="35" spans="1:13" s="4" customFormat="1" ht="14.4" thickBot="1" x14ac:dyDescent="0.3">
      <c r="A35" s="109">
        <v>31</v>
      </c>
      <c r="B35" s="110" t="s">
        <v>74</v>
      </c>
      <c r="C35" s="111">
        <v>60</v>
      </c>
      <c r="D35" s="111">
        <v>70</v>
      </c>
      <c r="E35" s="111">
        <v>63</v>
      </c>
      <c r="F35" s="111">
        <v>170</v>
      </c>
      <c r="G35" s="116">
        <v>184</v>
      </c>
      <c r="H35" s="116">
        <v>241</v>
      </c>
      <c r="I35" s="116">
        <v>288</v>
      </c>
      <c r="J35" s="117">
        <v>322</v>
      </c>
      <c r="K35" s="117">
        <v>327</v>
      </c>
      <c r="L35" s="128">
        <v>301</v>
      </c>
      <c r="M35" s="127">
        <f>VLOOKUP(B35,'[1]27001'!$G$2:$H$40,2,FALSE)</f>
        <v>401</v>
      </c>
    </row>
    <row r="36" spans="1:13" s="4" customFormat="1" ht="14.4" thickBot="1" x14ac:dyDescent="0.3">
      <c r="A36" s="109">
        <v>32</v>
      </c>
      <c r="B36" s="110" t="s">
        <v>75</v>
      </c>
      <c r="C36" s="111">
        <v>47</v>
      </c>
      <c r="D36" s="111">
        <v>54</v>
      </c>
      <c r="E36" s="111">
        <v>68</v>
      </c>
      <c r="F36" s="111">
        <v>148</v>
      </c>
      <c r="G36" s="118">
        <v>185</v>
      </c>
      <c r="H36" s="118">
        <v>113</v>
      </c>
      <c r="I36" s="118">
        <v>138</v>
      </c>
      <c r="J36" s="117">
        <v>169</v>
      </c>
      <c r="K36" s="117">
        <v>187</v>
      </c>
      <c r="L36" s="128">
        <v>197</v>
      </c>
      <c r="M36" s="127">
        <v>250</v>
      </c>
    </row>
    <row r="37" spans="1:13" s="4" customFormat="1" ht="14.4" thickBot="1" x14ac:dyDescent="0.3">
      <c r="A37" s="109">
        <v>33</v>
      </c>
      <c r="B37" s="110" t="s">
        <v>76</v>
      </c>
      <c r="C37" s="111">
        <v>890</v>
      </c>
      <c r="D37" s="111">
        <v>1236</v>
      </c>
      <c r="E37" s="111">
        <v>1152</v>
      </c>
      <c r="F37" s="111">
        <v>2086</v>
      </c>
      <c r="G37" s="116">
        <v>3217</v>
      </c>
      <c r="H37" s="116">
        <v>3588</v>
      </c>
      <c r="I37" s="116">
        <v>4558</v>
      </c>
      <c r="J37" s="117">
        <v>5059</v>
      </c>
      <c r="K37" s="117">
        <v>4933</v>
      </c>
      <c r="L37" s="128">
        <v>5573</v>
      </c>
      <c r="M37" s="127">
        <f>VLOOKUP(B37,'[1]27001'!$G$2:$H$40,2,FALSE)</f>
        <v>6578</v>
      </c>
    </row>
    <row r="38" spans="1:13" s="4" customFormat="1" ht="14.4" thickBot="1" x14ac:dyDescent="0.3">
      <c r="A38" s="109">
        <v>34</v>
      </c>
      <c r="B38" s="110" t="s">
        <v>77</v>
      </c>
      <c r="C38" s="111">
        <v>25</v>
      </c>
      <c r="D38" s="111">
        <v>33</v>
      </c>
      <c r="E38" s="111">
        <v>48</v>
      </c>
      <c r="F38" s="111">
        <v>173</v>
      </c>
      <c r="G38" s="118">
        <v>122</v>
      </c>
      <c r="H38" s="118">
        <v>126</v>
      </c>
      <c r="I38" s="118">
        <v>189</v>
      </c>
      <c r="J38" s="117">
        <v>211</v>
      </c>
      <c r="K38" s="117">
        <v>217</v>
      </c>
      <c r="L38" s="128">
        <v>201</v>
      </c>
      <c r="M38" s="127">
        <f>VLOOKUP(B38,'[1]27001'!$G$2:$H$40,2,FALSE)</f>
        <v>245</v>
      </c>
    </row>
    <row r="39" spans="1:13" s="4" customFormat="1" ht="14.4" thickBot="1" x14ac:dyDescent="0.3">
      <c r="A39" s="109">
        <v>35</v>
      </c>
      <c r="B39" s="110" t="s">
        <v>78</v>
      </c>
      <c r="C39" s="111">
        <v>189</v>
      </c>
      <c r="D39" s="111">
        <v>204</v>
      </c>
      <c r="E39" s="111">
        <v>228</v>
      </c>
      <c r="F39" s="111">
        <v>380</v>
      </c>
      <c r="G39" s="116">
        <v>579</v>
      </c>
      <c r="H39" s="116">
        <v>564</v>
      </c>
      <c r="I39" s="116">
        <v>755</v>
      </c>
      <c r="J39" s="117">
        <v>849</v>
      </c>
      <c r="K39" s="117">
        <v>867</v>
      </c>
      <c r="L39" s="128">
        <v>959</v>
      </c>
      <c r="M39" s="127">
        <f>VLOOKUP(B39,'[1]27001'!$G$2:$H$40,2,FALSE)</f>
        <v>1432</v>
      </c>
    </row>
    <row r="40" spans="1:13" s="4" customFormat="1" ht="14.4" thickBot="1" x14ac:dyDescent="0.3">
      <c r="A40" s="109">
        <v>36</v>
      </c>
      <c r="B40" s="110" t="s">
        <v>79</v>
      </c>
      <c r="C40" s="111">
        <v>23</v>
      </c>
      <c r="D40" s="111">
        <v>33</v>
      </c>
      <c r="E40" s="111">
        <v>79</v>
      </c>
      <c r="F40" s="111">
        <v>181</v>
      </c>
      <c r="G40" s="118">
        <v>79</v>
      </c>
      <c r="H40" s="118">
        <v>106</v>
      </c>
      <c r="I40" s="118">
        <v>155</v>
      </c>
      <c r="J40" s="117">
        <v>192</v>
      </c>
      <c r="K40" s="117">
        <v>191</v>
      </c>
      <c r="L40" s="128">
        <v>212</v>
      </c>
      <c r="M40" s="127">
        <f>VLOOKUP(B40,'[1]27001'!$G$2:$H$40,2,FALSE)</f>
        <v>235</v>
      </c>
    </row>
    <row r="41" spans="1:13" s="4" customFormat="1" ht="14.4" thickBot="1" x14ac:dyDescent="0.3">
      <c r="A41" s="109">
        <v>37</v>
      </c>
      <c r="B41" s="110" t="s">
        <v>80</v>
      </c>
      <c r="C41" s="111">
        <v>8</v>
      </c>
      <c r="D41" s="111">
        <v>9</v>
      </c>
      <c r="E41" s="111">
        <v>25</v>
      </c>
      <c r="F41" s="111">
        <v>47</v>
      </c>
      <c r="G41" s="116">
        <v>75</v>
      </c>
      <c r="H41" s="116">
        <v>65</v>
      </c>
      <c r="I41" s="116">
        <v>102</v>
      </c>
      <c r="J41" s="117">
        <v>101</v>
      </c>
      <c r="K41" s="117">
        <v>83</v>
      </c>
      <c r="L41" s="128">
        <v>104</v>
      </c>
      <c r="M41" s="127">
        <f>VLOOKUP(B41,'[1]27001'!$G$2:$H$40,2,FALSE)</f>
        <v>109</v>
      </c>
    </row>
    <row r="42" spans="1:13" s="4" customFormat="1" ht="14.4" thickBot="1" x14ac:dyDescent="0.3">
      <c r="A42" s="109">
        <v>38</v>
      </c>
      <c r="B42" s="110" t="s">
        <v>81</v>
      </c>
      <c r="C42" s="111">
        <v>14</v>
      </c>
      <c r="D42" s="111">
        <v>10</v>
      </c>
      <c r="E42" s="111">
        <v>61</v>
      </c>
      <c r="F42" s="111">
        <v>102</v>
      </c>
      <c r="G42" s="118">
        <v>102</v>
      </c>
      <c r="H42" s="118">
        <v>145</v>
      </c>
      <c r="I42" s="118">
        <v>201</v>
      </c>
      <c r="J42" s="117">
        <v>201</v>
      </c>
      <c r="K42" s="117">
        <v>215</v>
      </c>
      <c r="L42" s="128">
        <v>231</v>
      </c>
      <c r="M42" s="127">
        <f>VLOOKUP(B42,'[1]27001'!$G$2:$H$40,2,FALSE)</f>
        <v>220</v>
      </c>
    </row>
    <row r="43" spans="1:13" s="4" customFormat="1" ht="13.8" x14ac:dyDescent="0.25">
      <c r="A43" s="109">
        <v>39</v>
      </c>
      <c r="B43" s="110" t="s">
        <v>82</v>
      </c>
      <c r="C43" s="111">
        <v>8</v>
      </c>
      <c r="D43" s="111">
        <v>13</v>
      </c>
      <c r="E43" s="111">
        <v>16</v>
      </c>
      <c r="F43" s="111">
        <v>46</v>
      </c>
      <c r="G43" s="116">
        <v>54</v>
      </c>
      <c r="H43" s="116">
        <v>75</v>
      </c>
      <c r="I43" s="116">
        <v>98</v>
      </c>
      <c r="J43" s="117">
        <v>106</v>
      </c>
      <c r="K43" s="117">
        <v>102</v>
      </c>
      <c r="L43" s="128">
        <v>125</v>
      </c>
      <c r="M43" s="127">
        <f>VLOOKUP(B43,'[1]27001'!$G$2:$H$40,2,FALSE)</f>
        <v>163</v>
      </c>
    </row>
    <row r="44" spans="1:13" s="4" customFormat="1" ht="14.4" thickBot="1" x14ac:dyDescent="0.3">
      <c r="A44" s="394" t="s">
        <v>1</v>
      </c>
      <c r="B44" s="394"/>
      <c r="C44" s="130">
        <f>SUM(C5:C43)</f>
        <v>1475</v>
      </c>
      <c r="D44" s="130">
        <f t="shared" ref="D44:M44" si="0">SUM(D5:D43)</f>
        <v>2016</v>
      </c>
      <c r="E44" s="130">
        <f t="shared" si="0"/>
        <v>1940</v>
      </c>
      <c r="F44" s="130">
        <f t="shared" si="0"/>
        <v>3987</v>
      </c>
      <c r="G44" s="130">
        <f t="shared" si="0"/>
        <v>5579</v>
      </c>
      <c r="H44" s="130">
        <f t="shared" si="0"/>
        <v>6314</v>
      </c>
      <c r="I44" s="130">
        <f t="shared" si="0"/>
        <v>7945</v>
      </c>
      <c r="J44" s="130">
        <f t="shared" si="0"/>
        <v>8811</v>
      </c>
      <c r="K44" s="130">
        <f t="shared" si="0"/>
        <v>8640</v>
      </c>
      <c r="L44" s="318">
        <f>SUM(L5:L43)</f>
        <v>9094</v>
      </c>
      <c r="M44" s="131">
        <f t="shared" si="0"/>
        <v>11162</v>
      </c>
    </row>
    <row r="45" spans="1:13" x14ac:dyDescent="0.3">
      <c r="A45" s="13"/>
    </row>
    <row r="46" spans="1:13" x14ac:dyDescent="0.3">
      <c r="A46" s="13"/>
    </row>
    <row r="47" spans="1:13" x14ac:dyDescent="0.3">
      <c r="A47" s="391" t="s">
        <v>444</v>
      </c>
      <c r="B47" s="391"/>
      <c r="C47" s="391"/>
    </row>
    <row r="48" spans="1:13" x14ac:dyDescent="0.3">
      <c r="A48" s="391"/>
      <c r="B48" s="391"/>
      <c r="C48" s="391"/>
    </row>
    <row r="49" spans="1:9" ht="17.399999999999999" x14ac:dyDescent="0.4">
      <c r="A49" s="132">
        <v>1</v>
      </c>
      <c r="B49" s="35" t="s">
        <v>76</v>
      </c>
      <c r="C49" s="52">
        <v>6578</v>
      </c>
      <c r="D49" s="70"/>
      <c r="E49" s="70"/>
      <c r="F49" s="63"/>
    </row>
    <row r="50" spans="1:9" ht="17.399999999999999" x14ac:dyDescent="0.4">
      <c r="A50" s="132">
        <v>2</v>
      </c>
      <c r="B50" s="35" t="s">
        <v>78</v>
      </c>
      <c r="C50" s="52">
        <v>1432</v>
      </c>
      <c r="D50" s="70"/>
      <c r="E50" s="70"/>
      <c r="F50" s="63"/>
    </row>
    <row r="51" spans="1:9" ht="17.399999999999999" x14ac:dyDescent="0.4">
      <c r="A51" s="132">
        <v>3</v>
      </c>
      <c r="B51" s="71" t="s">
        <v>74</v>
      </c>
      <c r="C51" s="52">
        <v>401</v>
      </c>
      <c r="D51" s="70"/>
      <c r="E51" s="70"/>
      <c r="F51" s="63"/>
    </row>
    <row r="52" spans="1:9" ht="17.399999999999999" x14ac:dyDescent="0.4">
      <c r="A52" s="132">
        <v>4</v>
      </c>
      <c r="B52" s="35" t="s">
        <v>62</v>
      </c>
      <c r="C52" s="71">
        <v>311</v>
      </c>
      <c r="D52" s="70"/>
      <c r="E52" s="70"/>
      <c r="F52" s="63"/>
    </row>
    <row r="53" spans="1:9" ht="17.399999999999999" x14ac:dyDescent="0.4">
      <c r="A53" s="132">
        <v>5</v>
      </c>
      <c r="B53" s="71" t="s">
        <v>445</v>
      </c>
      <c r="C53" s="52">
        <v>250</v>
      </c>
      <c r="D53" s="70"/>
      <c r="E53" s="70"/>
      <c r="F53" s="63"/>
    </row>
    <row r="56" spans="1:9" x14ac:dyDescent="0.3">
      <c r="A56" s="391" t="s">
        <v>421</v>
      </c>
      <c r="B56" s="391"/>
      <c r="C56" s="391"/>
      <c r="E56" s="62"/>
      <c r="F56" s="62"/>
      <c r="G56" s="62"/>
    </row>
    <row r="57" spans="1:9" x14ac:dyDescent="0.3">
      <c r="A57" s="391"/>
      <c r="B57" s="391"/>
      <c r="C57" s="391"/>
      <c r="E57" s="74"/>
      <c r="F57" s="74"/>
      <c r="G57" s="74"/>
      <c r="H57" s="74"/>
      <c r="I57" s="74"/>
    </row>
    <row r="58" spans="1:9" ht="17.399999999999999" x14ac:dyDescent="0.4">
      <c r="A58" s="132">
        <v>1</v>
      </c>
      <c r="B58" s="35" t="s">
        <v>76</v>
      </c>
      <c r="C58" s="52">
        <v>5573</v>
      </c>
      <c r="D58" s="70"/>
      <c r="E58" s="75"/>
      <c r="F58" s="72"/>
      <c r="G58" s="76"/>
      <c r="H58" s="75"/>
      <c r="I58" s="77"/>
    </row>
    <row r="59" spans="1:9" ht="17.399999999999999" x14ac:dyDescent="0.4">
      <c r="A59" s="132">
        <v>2</v>
      </c>
      <c r="B59" s="35" t="s">
        <v>78</v>
      </c>
      <c r="C59" s="52">
        <v>959</v>
      </c>
      <c r="D59" s="70"/>
      <c r="E59" s="75"/>
      <c r="F59" s="72"/>
      <c r="G59" s="73"/>
      <c r="H59" s="75"/>
      <c r="I59" s="77"/>
    </row>
    <row r="60" spans="1:9" ht="17.399999999999999" x14ac:dyDescent="0.4">
      <c r="A60" s="132">
        <v>3</v>
      </c>
      <c r="B60" s="71" t="s">
        <v>74</v>
      </c>
      <c r="C60" s="52">
        <v>301</v>
      </c>
      <c r="D60" s="70"/>
      <c r="E60" s="75"/>
      <c r="F60" s="72"/>
      <c r="G60" s="73"/>
      <c r="H60" s="75"/>
      <c r="I60" s="78"/>
    </row>
    <row r="61" spans="1:9" ht="17.399999999999999" x14ac:dyDescent="0.4">
      <c r="A61" s="132">
        <v>4</v>
      </c>
      <c r="B61" s="35" t="s">
        <v>62</v>
      </c>
      <c r="C61" s="71">
        <v>296</v>
      </c>
      <c r="D61" s="70"/>
      <c r="E61" s="75"/>
      <c r="F61" s="72"/>
      <c r="G61" s="73"/>
      <c r="H61" s="75"/>
      <c r="I61" s="79"/>
    </row>
    <row r="62" spans="1:9" ht="17.399999999999999" x14ac:dyDescent="0.4">
      <c r="A62" s="132">
        <v>5</v>
      </c>
      <c r="B62" s="71" t="s">
        <v>81</v>
      </c>
      <c r="C62" s="52">
        <v>231</v>
      </c>
      <c r="D62" s="70"/>
      <c r="E62" s="75"/>
      <c r="F62" s="79"/>
      <c r="G62" s="76"/>
      <c r="H62" s="75"/>
      <c r="I62" s="77"/>
    </row>
    <row r="63" spans="1:9" x14ac:dyDescent="0.3">
      <c r="E63"/>
      <c r="F63" s="36"/>
      <c r="G63" s="36"/>
      <c r="H63" s="36"/>
      <c r="I63" s="36"/>
    </row>
    <row r="65" spans="1:2" x14ac:dyDescent="0.3">
      <c r="A65" s="13" t="s">
        <v>83</v>
      </c>
      <c r="B65" s="13"/>
    </row>
    <row r="66" spans="1:2" x14ac:dyDescent="0.3">
      <c r="A66" s="13"/>
      <c r="B66" s="13"/>
    </row>
  </sheetData>
  <mergeCells count="17">
    <mergeCell ref="F3:F4"/>
    <mergeCell ref="J3:J4"/>
    <mergeCell ref="L3:L4"/>
    <mergeCell ref="A1:M2"/>
    <mergeCell ref="A56:C57"/>
    <mergeCell ref="M3:M4"/>
    <mergeCell ref="A47:C48"/>
    <mergeCell ref="I3:I4"/>
    <mergeCell ref="G3:G4"/>
    <mergeCell ref="A3:A4"/>
    <mergeCell ref="A44:B44"/>
    <mergeCell ref="C3:C4"/>
    <mergeCell ref="E3:E4"/>
    <mergeCell ref="D3:D4"/>
    <mergeCell ref="B3:B4"/>
    <mergeCell ref="K3:K4"/>
    <mergeCell ref="H3:H4"/>
  </mergeCells>
  <phoneticPr fontId="23" type="noConversion"/>
  <pageMargins left="0.36000000000000004" right="0.36000000000000004" top="0.41000000000000009" bottom="0.2" header="0" footer="0"/>
  <pageSetup paperSize="9" scale="70" fitToHeight="2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>
    <tabColor rgb="FFFF0000"/>
    <pageSetUpPr fitToPage="1"/>
  </sheetPr>
  <dimension ref="A1:K142"/>
  <sheetViews>
    <sheetView topLeftCell="A37" zoomScale="85" zoomScaleNormal="85" workbookViewId="0">
      <selection activeCell="K63" sqref="K63"/>
    </sheetView>
  </sheetViews>
  <sheetFormatPr defaultColWidth="10.88671875" defaultRowHeight="12.6" x14ac:dyDescent="0.2"/>
  <cols>
    <col min="1" max="1" width="39.33203125" style="2" bestFit="1" customWidth="1"/>
    <col min="2" max="11" width="11" style="2" customWidth="1"/>
    <col min="12" max="16384" width="10.88671875" style="2"/>
  </cols>
  <sheetData>
    <row r="1" spans="1:11" ht="29.7" customHeight="1" x14ac:dyDescent="0.2">
      <c r="A1" s="396" t="s">
        <v>398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30" customHeight="1" thickBot="1" x14ac:dyDescent="0.25">
      <c r="A2" s="398"/>
      <c r="B2" s="399"/>
      <c r="C2" s="399"/>
      <c r="D2" s="399"/>
      <c r="E2" s="399"/>
      <c r="F2" s="399"/>
      <c r="G2" s="399"/>
      <c r="H2" s="399"/>
      <c r="I2" s="399"/>
      <c r="J2" s="399"/>
      <c r="K2" s="399"/>
    </row>
    <row r="3" spans="1:11" s="11" customFormat="1" ht="18" thickTop="1" x14ac:dyDescent="0.3">
      <c r="A3" s="94" t="s">
        <v>13</v>
      </c>
      <c r="B3" s="95">
        <v>2007</v>
      </c>
      <c r="C3" s="95">
        <v>2008</v>
      </c>
      <c r="D3" s="95">
        <v>2009</v>
      </c>
      <c r="E3" s="95">
        <v>2010</v>
      </c>
      <c r="F3" s="95">
        <v>2011</v>
      </c>
      <c r="G3" s="95">
        <v>2012</v>
      </c>
      <c r="H3" s="96">
        <v>2013</v>
      </c>
      <c r="I3" s="95">
        <v>2014</v>
      </c>
      <c r="J3" s="95">
        <v>2015</v>
      </c>
      <c r="K3" s="319">
        <v>2016</v>
      </c>
    </row>
    <row r="4" spans="1:11" ht="14.4" thickBot="1" x14ac:dyDescent="0.25">
      <c r="A4" s="97" t="s">
        <v>1</v>
      </c>
      <c r="B4" s="98">
        <f t="shared" ref="B4:I4" si="0">SUM(B5:B141)</f>
        <v>1408</v>
      </c>
      <c r="C4" s="98">
        <f t="shared" si="0"/>
        <v>2173</v>
      </c>
      <c r="D4" s="98">
        <f t="shared" si="0"/>
        <v>4584</v>
      </c>
      <c r="E4" s="98">
        <f t="shared" si="0"/>
        <v>8608</v>
      </c>
      <c r="F4" s="98">
        <f t="shared" si="0"/>
        <v>10347</v>
      </c>
      <c r="G4" s="98">
        <f t="shared" si="0"/>
        <v>20402</v>
      </c>
      <c r="H4" s="98">
        <f t="shared" si="0"/>
        <v>11455</v>
      </c>
      <c r="I4" s="98">
        <f t="shared" si="0"/>
        <v>22276</v>
      </c>
      <c r="J4" s="98">
        <f>SUM(J5:J143)</f>
        <v>33860</v>
      </c>
      <c r="K4" s="320">
        <f>SUM(K5:K143)</f>
        <v>37804</v>
      </c>
    </row>
    <row r="5" spans="1:11" ht="13.8" x14ac:dyDescent="0.25">
      <c r="A5" s="99" t="s">
        <v>134</v>
      </c>
      <c r="B5" s="100"/>
      <c r="C5" s="100"/>
      <c r="D5" s="100"/>
      <c r="E5" s="100"/>
      <c r="F5" s="100"/>
      <c r="G5" s="100"/>
      <c r="H5" s="101">
        <v>1</v>
      </c>
      <c r="I5" s="101"/>
      <c r="J5" s="321">
        <v>6</v>
      </c>
      <c r="K5" s="102">
        <f>VLOOKUP(A5,'ISO-IEC 27001 All Countries'!A6:D200,4,FALSE)</f>
        <v>0</v>
      </c>
    </row>
    <row r="6" spans="1:11" s="55" customFormat="1" ht="13.8" x14ac:dyDescent="0.25">
      <c r="A6" s="86" t="s">
        <v>106</v>
      </c>
      <c r="B6" s="37"/>
      <c r="C6" s="37"/>
      <c r="D6" s="37"/>
      <c r="E6" s="37"/>
      <c r="F6" s="37">
        <v>3</v>
      </c>
      <c r="G6" s="37">
        <v>2</v>
      </c>
      <c r="H6" s="52">
        <v>5</v>
      </c>
      <c r="I6" s="52">
        <v>8</v>
      </c>
      <c r="J6" s="322">
        <v>23</v>
      </c>
      <c r="K6" s="104">
        <f>VLOOKUP(A6,'ISO-IEC 27001 All Countries'!A7:D201,4,FALSE)</f>
        <v>44</v>
      </c>
    </row>
    <row r="7" spans="1:11" s="4" customFormat="1" ht="13.8" x14ac:dyDescent="0.25">
      <c r="A7" s="87" t="s">
        <v>99</v>
      </c>
      <c r="B7" s="88"/>
      <c r="C7" s="88"/>
      <c r="D7" s="88"/>
      <c r="E7" s="88"/>
      <c r="F7" s="88"/>
      <c r="G7" s="88">
        <v>1</v>
      </c>
      <c r="H7" s="89">
        <v>2</v>
      </c>
      <c r="I7" s="89">
        <v>2</v>
      </c>
      <c r="J7" s="323">
        <v>5</v>
      </c>
      <c r="K7" s="103">
        <f>VLOOKUP(A7,'ISO-IEC 27001 All Countries'!A8:D202,4,FALSE)</f>
        <v>7</v>
      </c>
    </row>
    <row r="8" spans="1:11" s="55" customFormat="1" ht="13.8" x14ac:dyDescent="0.25">
      <c r="A8" s="86" t="s">
        <v>137</v>
      </c>
      <c r="B8" s="37"/>
      <c r="C8" s="37"/>
      <c r="D8" s="37"/>
      <c r="E8" s="37"/>
      <c r="F8" s="37"/>
      <c r="G8" s="37"/>
      <c r="H8" s="52"/>
      <c r="I8" s="52">
        <v>2</v>
      </c>
      <c r="J8" s="322">
        <v>4</v>
      </c>
      <c r="K8" s="104">
        <f>VLOOKUP(A8,'ISO-IEC 27001 All Countries'!A9:D203,4,FALSE)</f>
        <v>4</v>
      </c>
    </row>
    <row r="9" spans="1:11" s="4" customFormat="1" ht="13.8" x14ac:dyDescent="0.25">
      <c r="A9" s="87" t="s">
        <v>399</v>
      </c>
      <c r="B9" s="88"/>
      <c r="C9" s="88"/>
      <c r="D9" s="88"/>
      <c r="E9" s="88"/>
      <c r="F9" s="88"/>
      <c r="G9" s="88"/>
      <c r="H9" s="89"/>
      <c r="I9" s="89"/>
      <c r="J9" s="323">
        <v>1</v>
      </c>
      <c r="K9" s="103">
        <f>VLOOKUP(A9,'ISO-IEC 27001 All Countries'!A10:D204,4,FALSE)</f>
        <v>0</v>
      </c>
    </row>
    <row r="10" spans="1:11" s="55" customFormat="1" ht="13.8" x14ac:dyDescent="0.25">
      <c r="A10" s="86" t="s">
        <v>142</v>
      </c>
      <c r="B10" s="37"/>
      <c r="C10" s="37">
        <v>3</v>
      </c>
      <c r="D10" s="37"/>
      <c r="E10" s="52">
        <v>2</v>
      </c>
      <c r="F10" s="52">
        <v>1</v>
      </c>
      <c r="G10" s="52">
        <v>29</v>
      </c>
      <c r="H10" s="52">
        <v>23</v>
      </c>
      <c r="I10" s="52">
        <v>2</v>
      </c>
      <c r="J10" s="322">
        <v>4</v>
      </c>
      <c r="K10" s="104">
        <f>VLOOKUP(A10,'ISO-IEC 27001 All Countries'!A11:D205,4,FALSE)</f>
        <v>26</v>
      </c>
    </row>
    <row r="11" spans="1:11" s="4" customFormat="1" ht="13.8" x14ac:dyDescent="0.25">
      <c r="A11" s="87" t="s">
        <v>143</v>
      </c>
      <c r="B11" s="88"/>
      <c r="C11" s="88"/>
      <c r="D11" s="88"/>
      <c r="E11" s="88"/>
      <c r="F11" s="88"/>
      <c r="G11" s="88">
        <v>60</v>
      </c>
      <c r="H11" s="89">
        <v>104</v>
      </c>
      <c r="I11" s="89">
        <v>5</v>
      </c>
      <c r="J11" s="323">
        <v>87</v>
      </c>
      <c r="K11" s="103">
        <f>VLOOKUP(A11,'ISO-IEC 27001 All Countries'!A12:D206,4,FALSE)</f>
        <v>88</v>
      </c>
    </row>
    <row r="12" spans="1:11" s="55" customFormat="1" ht="13.8" x14ac:dyDescent="0.25">
      <c r="A12" s="86" t="s">
        <v>34</v>
      </c>
      <c r="B12" s="37">
        <v>50</v>
      </c>
      <c r="C12" s="37">
        <v>49</v>
      </c>
      <c r="D12" s="37">
        <v>29</v>
      </c>
      <c r="E12" s="37">
        <v>64</v>
      </c>
      <c r="F12" s="37">
        <v>76</v>
      </c>
      <c r="G12" s="37">
        <v>70</v>
      </c>
      <c r="H12" s="52">
        <v>148</v>
      </c>
      <c r="I12" s="52">
        <v>132</v>
      </c>
      <c r="J12" s="322">
        <v>136</v>
      </c>
      <c r="K12" s="104">
        <f>VLOOKUP(A12,'ISO-IEC 27001 All Countries'!A13:D207,4,FALSE)</f>
        <v>355</v>
      </c>
    </row>
    <row r="13" spans="1:11" s="4" customFormat="1" ht="13.8" x14ac:dyDescent="0.25">
      <c r="A13" s="87" t="s">
        <v>144</v>
      </c>
      <c r="B13" s="88">
        <v>17</v>
      </c>
      <c r="C13" s="88">
        <v>28</v>
      </c>
      <c r="D13" s="88">
        <v>30</v>
      </c>
      <c r="E13" s="88">
        <v>35</v>
      </c>
      <c r="F13" s="88">
        <v>38</v>
      </c>
      <c r="G13" s="88">
        <v>24</v>
      </c>
      <c r="H13" s="89">
        <v>54</v>
      </c>
      <c r="I13" s="89">
        <v>86</v>
      </c>
      <c r="J13" s="323">
        <v>98</v>
      </c>
      <c r="K13" s="103">
        <f>VLOOKUP(A13,'ISO-IEC 27001 All Countries'!A14:D208,4,FALSE)</f>
        <v>130</v>
      </c>
    </row>
    <row r="14" spans="1:11" s="55" customFormat="1" ht="13.8" x14ac:dyDescent="0.25">
      <c r="A14" s="86" t="s">
        <v>138</v>
      </c>
      <c r="B14" s="37"/>
      <c r="C14" s="37"/>
      <c r="D14" s="37"/>
      <c r="E14" s="37"/>
      <c r="F14" s="37"/>
      <c r="G14" s="37"/>
      <c r="H14" s="52"/>
      <c r="I14" s="52">
        <v>1</v>
      </c>
      <c r="J14" s="322">
        <v>3</v>
      </c>
      <c r="K14" s="104">
        <f>VLOOKUP(A14,'ISO-IEC 27001 All Countries'!A15:D209,4,FALSE)</f>
        <v>2</v>
      </c>
    </row>
    <row r="15" spans="1:11" s="4" customFormat="1" ht="13.8" x14ac:dyDescent="0.25">
      <c r="A15" s="87" t="s">
        <v>145</v>
      </c>
      <c r="B15" s="88">
        <v>1</v>
      </c>
      <c r="C15" s="88">
        <v>8</v>
      </c>
      <c r="D15" s="88">
        <v>10</v>
      </c>
      <c r="E15" s="88">
        <v>5</v>
      </c>
      <c r="F15" s="88">
        <v>4</v>
      </c>
      <c r="G15" s="88">
        <v>15</v>
      </c>
      <c r="H15" s="89">
        <v>14</v>
      </c>
      <c r="I15" s="89">
        <v>29</v>
      </c>
      <c r="J15" s="323">
        <v>26</v>
      </c>
      <c r="K15" s="103">
        <f>VLOOKUP(A15,'ISO-IEC 27001 All Countries'!A16:D210,4,FALSE)</f>
        <v>27</v>
      </c>
    </row>
    <row r="16" spans="1:11" s="55" customFormat="1" ht="13.8" x14ac:dyDescent="0.25">
      <c r="A16" s="86" t="s">
        <v>146</v>
      </c>
      <c r="B16" s="37"/>
      <c r="C16" s="37"/>
      <c r="D16" s="37"/>
      <c r="E16" s="37"/>
      <c r="F16" s="37">
        <v>2</v>
      </c>
      <c r="G16" s="37">
        <v>10</v>
      </c>
      <c r="H16" s="52">
        <v>1</v>
      </c>
      <c r="I16" s="52">
        <v>14</v>
      </c>
      <c r="J16" s="322">
        <v>10</v>
      </c>
      <c r="K16" s="104">
        <f>VLOOKUP(A16,'ISO-IEC 27001 All Countries'!A17:D211,4,FALSE)</f>
        <v>9</v>
      </c>
    </row>
    <row r="17" spans="1:11" s="4" customFormat="1" ht="13.8" x14ac:dyDescent="0.25">
      <c r="A17" s="87" t="s">
        <v>147</v>
      </c>
      <c r="B17" s="88"/>
      <c r="C17" s="88"/>
      <c r="D17" s="88">
        <v>1</v>
      </c>
      <c r="E17" s="88">
        <v>1</v>
      </c>
      <c r="F17" s="88">
        <v>1</v>
      </c>
      <c r="G17" s="88">
        <v>1</v>
      </c>
      <c r="H17" s="89">
        <v>1</v>
      </c>
      <c r="I17" s="89"/>
      <c r="J17" s="323">
        <v>2</v>
      </c>
      <c r="K17" s="103">
        <f>VLOOKUP(A17,'ISO-IEC 27001 All Countries'!A18:D212,4,FALSE)</f>
        <v>2</v>
      </c>
    </row>
    <row r="18" spans="1:11" s="55" customFormat="1" ht="13.8" x14ac:dyDescent="0.25">
      <c r="A18" s="86" t="s">
        <v>148</v>
      </c>
      <c r="B18" s="37"/>
      <c r="C18" s="37">
        <v>4</v>
      </c>
      <c r="D18" s="37">
        <v>4</v>
      </c>
      <c r="E18" s="37">
        <v>4</v>
      </c>
      <c r="F18" s="37">
        <v>11</v>
      </c>
      <c r="G18" s="37">
        <v>28</v>
      </c>
      <c r="H18" s="52">
        <v>29</v>
      </c>
      <c r="I18" s="52">
        <v>33</v>
      </c>
      <c r="J18" s="322">
        <v>50</v>
      </c>
      <c r="K18" s="104">
        <f>VLOOKUP(A18,'ISO-IEC 27001 All Countries'!A19:D213,4,FALSE)</f>
        <v>102</v>
      </c>
    </row>
    <row r="19" spans="1:11" s="4" customFormat="1" ht="13.8" x14ac:dyDescent="0.25">
      <c r="A19" s="87" t="s">
        <v>400</v>
      </c>
      <c r="B19" s="88"/>
      <c r="C19" s="88"/>
      <c r="D19" s="88"/>
      <c r="E19" s="88"/>
      <c r="F19" s="88"/>
      <c r="G19" s="88"/>
      <c r="H19" s="89"/>
      <c r="I19" s="89"/>
      <c r="J19" s="323">
        <v>1</v>
      </c>
      <c r="K19" s="103">
        <f>VLOOKUP(A19,'ISO-IEC 27001 All Countries'!A20:D214,4,FALSE)</f>
        <v>1</v>
      </c>
    </row>
    <row r="20" spans="1:11" s="55" customFormat="1" ht="13.8" x14ac:dyDescent="0.25">
      <c r="A20" s="86" t="s">
        <v>149</v>
      </c>
      <c r="B20" s="37"/>
      <c r="C20" s="37"/>
      <c r="D20" s="37">
        <v>1</v>
      </c>
      <c r="E20" s="37">
        <v>2</v>
      </c>
      <c r="F20" s="37">
        <v>1</v>
      </c>
      <c r="G20" s="37"/>
      <c r="H20" s="52"/>
      <c r="I20" s="52"/>
      <c r="J20" s="322">
        <v>2</v>
      </c>
      <c r="K20" s="104">
        <f>VLOOKUP(A20,'ISO-IEC 27001 All Countries'!A21:D215,4,FALSE)</f>
        <v>4</v>
      </c>
    </row>
    <row r="21" spans="1:11" s="4" customFormat="1" ht="13.8" x14ac:dyDescent="0.25">
      <c r="A21" s="87" t="s">
        <v>193</v>
      </c>
      <c r="B21" s="88"/>
      <c r="C21" s="88"/>
      <c r="D21" s="88">
        <v>2</v>
      </c>
      <c r="E21" s="88">
        <v>2</v>
      </c>
      <c r="F21" s="88">
        <v>1</v>
      </c>
      <c r="G21" s="88">
        <v>7</v>
      </c>
      <c r="H21" s="89">
        <v>2</v>
      </c>
      <c r="I21" s="89">
        <v>9</v>
      </c>
      <c r="J21" s="323">
        <v>18</v>
      </c>
      <c r="K21" s="103">
        <f>VLOOKUP(A21,'ISO-IEC 27001 All Countries'!A22:D216,4,FALSE)</f>
        <v>19</v>
      </c>
    </row>
    <row r="22" spans="1:11" s="55" customFormat="1" ht="13.8" x14ac:dyDescent="0.25">
      <c r="A22" s="86" t="s">
        <v>113</v>
      </c>
      <c r="B22" s="37"/>
      <c r="C22" s="37"/>
      <c r="D22" s="37"/>
      <c r="E22" s="37"/>
      <c r="F22" s="37"/>
      <c r="G22" s="37"/>
      <c r="H22" s="52"/>
      <c r="I22" s="52">
        <v>1</v>
      </c>
      <c r="J22" s="322">
        <v>1</v>
      </c>
      <c r="K22" s="104">
        <f>VLOOKUP(A22,'ISO-IEC 27001 All Countries'!A23:D217,4,FALSE)</f>
        <v>3</v>
      </c>
    </row>
    <row r="23" spans="1:11" s="4" customFormat="1" ht="13.8" x14ac:dyDescent="0.25">
      <c r="A23" s="87" t="s">
        <v>150</v>
      </c>
      <c r="B23" s="88">
        <v>8</v>
      </c>
      <c r="C23" s="88">
        <v>10</v>
      </c>
      <c r="D23" s="88">
        <v>17</v>
      </c>
      <c r="E23" s="88">
        <v>22</v>
      </c>
      <c r="F23" s="88">
        <v>13</v>
      </c>
      <c r="G23" s="88">
        <v>67</v>
      </c>
      <c r="H23" s="89">
        <v>38</v>
      </c>
      <c r="I23" s="89">
        <v>91</v>
      </c>
      <c r="J23" s="323">
        <v>92</v>
      </c>
      <c r="K23" s="103">
        <f>VLOOKUP(A23,'ISO-IEC 27001 All Countries'!A24:D218,4,FALSE)</f>
        <v>122</v>
      </c>
    </row>
    <row r="24" spans="1:11" s="55" customFormat="1" ht="13.8" x14ac:dyDescent="0.25">
      <c r="A24" s="86" t="s">
        <v>151</v>
      </c>
      <c r="B24" s="37"/>
      <c r="C24" s="37"/>
      <c r="D24" s="37">
        <v>102</v>
      </c>
      <c r="E24" s="37">
        <v>116</v>
      </c>
      <c r="F24" s="37">
        <v>101</v>
      </c>
      <c r="G24" s="37">
        <v>193</v>
      </c>
      <c r="H24" s="52">
        <v>276</v>
      </c>
      <c r="I24" s="52">
        <v>249</v>
      </c>
      <c r="J24" s="322">
        <v>218</v>
      </c>
      <c r="K24" s="104">
        <f>VLOOKUP(A24,'ISO-IEC 27001 All Countries'!A25:D219,4,FALSE)</f>
        <v>214</v>
      </c>
    </row>
    <row r="25" spans="1:11" s="4" customFormat="1" ht="13.8" x14ac:dyDescent="0.25">
      <c r="A25" s="87" t="s">
        <v>401</v>
      </c>
      <c r="B25" s="88"/>
      <c r="C25" s="88"/>
      <c r="D25" s="88"/>
      <c r="E25" s="88"/>
      <c r="F25" s="88"/>
      <c r="G25" s="88"/>
      <c r="H25" s="89"/>
      <c r="I25" s="89"/>
      <c r="J25" s="323">
        <v>1</v>
      </c>
      <c r="K25" s="103">
        <f>VLOOKUP(A25,'ISO-IEC 27001 All Countries'!A26:D220,4,FALSE)</f>
        <v>1</v>
      </c>
    </row>
    <row r="26" spans="1:11" s="55" customFormat="1" ht="13.8" x14ac:dyDescent="0.25">
      <c r="A26" s="86" t="s">
        <v>33</v>
      </c>
      <c r="B26" s="37">
        <v>1</v>
      </c>
      <c r="C26" s="37">
        <v>2</v>
      </c>
      <c r="D26" s="37">
        <v>4</v>
      </c>
      <c r="E26" s="37">
        <v>7</v>
      </c>
      <c r="F26" s="37">
        <v>12</v>
      </c>
      <c r="G26" s="37">
        <v>63</v>
      </c>
      <c r="H26" s="52">
        <v>27</v>
      </c>
      <c r="I26" s="52">
        <v>77</v>
      </c>
      <c r="J26" s="322">
        <v>83</v>
      </c>
      <c r="K26" s="104">
        <f>VLOOKUP(A26,'ISO-IEC 27001 All Countries'!A27:D221,4,FALSE)</f>
        <v>131</v>
      </c>
    </row>
    <row r="27" spans="1:11" s="4" customFormat="1" ht="13.8" x14ac:dyDescent="0.25">
      <c r="A27" s="87" t="s">
        <v>402</v>
      </c>
      <c r="B27" s="88"/>
      <c r="C27" s="88"/>
      <c r="D27" s="88"/>
      <c r="E27" s="88"/>
      <c r="F27" s="88"/>
      <c r="G27" s="88"/>
      <c r="H27" s="89"/>
      <c r="I27" s="89"/>
      <c r="J27" s="323">
        <v>1</v>
      </c>
      <c r="K27" s="103">
        <f>VLOOKUP(A27,'ISO-IEC 27001 All Countries'!A28:D222,4,FALSE)</f>
        <v>1</v>
      </c>
    </row>
    <row r="28" spans="1:11" s="55" customFormat="1" ht="13.8" x14ac:dyDescent="0.25">
      <c r="A28" s="86" t="s">
        <v>152</v>
      </c>
      <c r="B28" s="37"/>
      <c r="C28" s="37"/>
      <c r="D28" s="37">
        <v>1</v>
      </c>
      <c r="E28" s="37">
        <v>2</v>
      </c>
      <c r="F28" s="37">
        <v>6</v>
      </c>
      <c r="G28" s="37">
        <v>24</v>
      </c>
      <c r="H28" s="52">
        <v>9</v>
      </c>
      <c r="I28" s="52">
        <v>36</v>
      </c>
      <c r="J28" s="322">
        <v>43</v>
      </c>
      <c r="K28" s="104">
        <f>VLOOKUP(A28,'ISO-IEC 27001 All Countries'!A29:D223,4,FALSE)</f>
        <v>61</v>
      </c>
    </row>
    <row r="29" spans="1:11" s="4" customFormat="1" ht="13.8" x14ac:dyDescent="0.25">
      <c r="A29" s="87" t="s">
        <v>122</v>
      </c>
      <c r="B29" s="88">
        <v>5</v>
      </c>
      <c r="C29" s="88">
        <v>88</v>
      </c>
      <c r="D29" s="88">
        <v>284</v>
      </c>
      <c r="E29" s="88">
        <v>1012</v>
      </c>
      <c r="F29" s="88">
        <v>1240</v>
      </c>
      <c r="G29" s="88">
        <v>892</v>
      </c>
      <c r="H29" s="89">
        <v>403</v>
      </c>
      <c r="I29" s="89">
        <v>641</v>
      </c>
      <c r="J29" s="323">
        <v>672</v>
      </c>
      <c r="K29" s="103">
        <f>VLOOKUP(A29,'ISO-IEC 27001 All Countries'!A30:D224,4,FALSE)</f>
        <v>3411</v>
      </c>
    </row>
    <row r="30" spans="1:11" s="55" customFormat="1" ht="13.8" x14ac:dyDescent="0.25">
      <c r="A30" s="86" t="s">
        <v>29</v>
      </c>
      <c r="B30" s="37">
        <v>9</v>
      </c>
      <c r="C30" s="37">
        <v>17</v>
      </c>
      <c r="D30" s="37">
        <v>35</v>
      </c>
      <c r="E30" s="37">
        <v>49</v>
      </c>
      <c r="F30" s="37">
        <v>64</v>
      </c>
      <c r="G30" s="37">
        <v>134</v>
      </c>
      <c r="H30" s="52">
        <v>33</v>
      </c>
      <c r="I30" s="52">
        <v>116</v>
      </c>
      <c r="J30" s="322">
        <v>132</v>
      </c>
      <c r="K30" s="104">
        <f>VLOOKUP(A30,'ISO-IEC 27001 All Countries'!A31:D225,4,FALSE)</f>
        <v>209</v>
      </c>
    </row>
    <row r="31" spans="1:11" s="4" customFormat="1" ht="13.8" x14ac:dyDescent="0.25">
      <c r="A31" s="87" t="s">
        <v>124</v>
      </c>
      <c r="B31" s="88">
        <v>94</v>
      </c>
      <c r="C31" s="88">
        <v>409</v>
      </c>
      <c r="D31" s="88">
        <v>590</v>
      </c>
      <c r="E31" s="88">
        <v>781</v>
      </c>
      <c r="F31" s="88">
        <v>494</v>
      </c>
      <c r="G31" s="88">
        <v>875</v>
      </c>
      <c r="H31" s="89">
        <v>453</v>
      </c>
      <c r="I31" s="89">
        <v>774</v>
      </c>
      <c r="J31" s="323">
        <v>922</v>
      </c>
      <c r="K31" s="103">
        <f>VLOOKUP(A31,'ISO-IEC 27001 All Countries'!A32:D226,4,FALSE)</f>
        <v>996</v>
      </c>
    </row>
    <row r="32" spans="1:11" s="55" customFormat="1" ht="13.8" x14ac:dyDescent="0.25">
      <c r="A32" s="86" t="s">
        <v>153</v>
      </c>
      <c r="B32" s="37">
        <v>4</v>
      </c>
      <c r="C32" s="37">
        <v>6</v>
      </c>
      <c r="D32" s="37">
        <v>7</v>
      </c>
      <c r="E32" s="37">
        <v>21</v>
      </c>
      <c r="F32" s="37">
        <v>18</v>
      </c>
      <c r="G32" s="37">
        <v>38</v>
      </c>
      <c r="H32" s="52">
        <v>53</v>
      </c>
      <c r="I32" s="52">
        <v>153</v>
      </c>
      <c r="J32" s="322">
        <v>184</v>
      </c>
      <c r="K32" s="104">
        <f>VLOOKUP(A32,'ISO-IEC 27001 All Countries'!A33:D227,4,FALSE)</f>
        <v>257</v>
      </c>
    </row>
    <row r="33" spans="1:11" s="4" customFormat="1" ht="13.8" x14ac:dyDescent="0.25">
      <c r="A33" s="87" t="s">
        <v>15</v>
      </c>
      <c r="B33" s="88"/>
      <c r="C33" s="88"/>
      <c r="D33" s="88"/>
      <c r="E33" s="88"/>
      <c r="F33" s="88"/>
      <c r="G33" s="88"/>
      <c r="H33" s="89"/>
      <c r="I33" s="89"/>
      <c r="J33" s="323">
        <v>1</v>
      </c>
      <c r="K33" s="103">
        <f>VLOOKUP(A33,'ISO-IEC 27001 All Countries'!A34:D228,4,FALSE)</f>
        <v>1</v>
      </c>
    </row>
    <row r="34" spans="1:11" s="55" customFormat="1" ht="13.8" x14ac:dyDescent="0.25">
      <c r="A34" s="86" t="s">
        <v>194</v>
      </c>
      <c r="B34" s="37"/>
      <c r="C34" s="37"/>
      <c r="D34" s="37"/>
      <c r="E34" s="37"/>
      <c r="F34" s="37">
        <v>1</v>
      </c>
      <c r="G34" s="37">
        <v>7</v>
      </c>
      <c r="H34" s="52">
        <v>0</v>
      </c>
      <c r="I34" s="52">
        <v>21</v>
      </c>
      <c r="J34" s="322">
        <v>3</v>
      </c>
      <c r="K34" s="104">
        <f>VLOOKUP(A34,'ISO-IEC 27001 All Countries'!A35:D229,4,FALSE)</f>
        <v>22</v>
      </c>
    </row>
    <row r="35" spans="1:11" s="4" customFormat="1" ht="17.399999999999999" x14ac:dyDescent="0.4">
      <c r="A35" s="90" t="s">
        <v>403</v>
      </c>
      <c r="B35" s="88"/>
      <c r="C35" s="88"/>
      <c r="D35" s="88"/>
      <c r="E35" s="88"/>
      <c r="F35" s="88"/>
      <c r="G35" s="88"/>
      <c r="H35" s="89"/>
      <c r="I35" s="89"/>
      <c r="J35" s="323">
        <v>1</v>
      </c>
      <c r="K35" s="103">
        <f>VLOOKUP(A35,'ISO-IEC 27001 All Countries'!A36:D230,4,FALSE)</f>
        <v>1</v>
      </c>
    </row>
    <row r="36" spans="1:11" s="55" customFormat="1" ht="13.8" x14ac:dyDescent="0.25">
      <c r="A36" s="86" t="s">
        <v>154</v>
      </c>
      <c r="B36" s="37"/>
      <c r="C36" s="37"/>
      <c r="D36" s="37">
        <v>12</v>
      </c>
      <c r="E36" s="37">
        <v>24</v>
      </c>
      <c r="F36" s="37">
        <v>39</v>
      </c>
      <c r="G36" s="37">
        <v>65</v>
      </c>
      <c r="H36" s="52">
        <v>54</v>
      </c>
      <c r="I36" s="52">
        <v>81</v>
      </c>
      <c r="J36" s="322">
        <v>89</v>
      </c>
      <c r="K36" s="104">
        <f>VLOOKUP(A36,'ISO-IEC 27001 All Countries'!A37:D231,4,FALSE)</f>
        <v>80</v>
      </c>
    </row>
    <row r="37" spans="1:11" s="4" customFormat="1" ht="13.8" x14ac:dyDescent="0.25">
      <c r="A37" s="87" t="s">
        <v>155</v>
      </c>
      <c r="B37" s="88"/>
      <c r="C37" s="88"/>
      <c r="D37" s="88">
        <v>2</v>
      </c>
      <c r="E37" s="88">
        <v>4</v>
      </c>
      <c r="F37" s="88">
        <v>5</v>
      </c>
      <c r="G37" s="88">
        <v>9</v>
      </c>
      <c r="H37" s="89">
        <v>15</v>
      </c>
      <c r="I37" s="89">
        <v>4</v>
      </c>
      <c r="J37" s="323">
        <v>4</v>
      </c>
      <c r="K37" s="103">
        <f>VLOOKUP(A37,'ISO-IEC 27001 All Countries'!A38:D232,4,FALSE)</f>
        <v>7</v>
      </c>
    </row>
    <row r="38" spans="1:11" s="55" customFormat="1" ht="13.8" x14ac:dyDescent="0.25">
      <c r="A38" s="86" t="s">
        <v>195</v>
      </c>
      <c r="B38" s="37">
        <v>21</v>
      </c>
      <c r="C38" s="37">
        <v>101</v>
      </c>
      <c r="D38" s="37">
        <v>146</v>
      </c>
      <c r="E38" s="37">
        <v>276</v>
      </c>
      <c r="F38" s="37">
        <v>290</v>
      </c>
      <c r="G38" s="37">
        <v>311</v>
      </c>
      <c r="H38" s="52">
        <v>345</v>
      </c>
      <c r="I38" s="52">
        <v>327</v>
      </c>
      <c r="J38" s="322">
        <v>446</v>
      </c>
      <c r="K38" s="104">
        <f>VLOOKUP(A38,'ISO-IEC 27001 All Countries'!A39:D233,4,FALSE)</f>
        <v>599</v>
      </c>
    </row>
    <row r="39" spans="1:11" s="4" customFormat="1" ht="13.8" x14ac:dyDescent="0.25">
      <c r="A39" s="87" t="s">
        <v>156</v>
      </c>
      <c r="B39" s="88"/>
      <c r="C39" s="88"/>
      <c r="D39" s="88">
        <v>1</v>
      </c>
      <c r="E39" s="88">
        <v>2</v>
      </c>
      <c r="F39" s="88">
        <v>3</v>
      </c>
      <c r="G39" s="88">
        <v>6</v>
      </c>
      <c r="H39" s="89">
        <v>2</v>
      </c>
      <c r="I39" s="89"/>
      <c r="J39" s="323">
        <v>7</v>
      </c>
      <c r="K39" s="103">
        <f>VLOOKUP(A39,'ISO-IEC 27001 All Countries'!A40:D234,4,FALSE)</f>
        <v>43</v>
      </c>
    </row>
    <row r="40" spans="1:11" s="55" customFormat="1" ht="13.8" x14ac:dyDescent="0.25">
      <c r="A40" s="86" t="s">
        <v>196</v>
      </c>
      <c r="B40" s="37"/>
      <c r="C40" s="37">
        <v>1</v>
      </c>
      <c r="D40" s="37">
        <v>1</v>
      </c>
      <c r="E40" s="37">
        <v>2</v>
      </c>
      <c r="F40" s="37">
        <v>2</v>
      </c>
      <c r="G40" s="37">
        <v>3</v>
      </c>
      <c r="H40" s="52">
        <v>0</v>
      </c>
      <c r="I40" s="52"/>
      <c r="J40" s="322">
        <v>1</v>
      </c>
      <c r="K40" s="104">
        <f>VLOOKUP(A40,'ISO-IEC 27001 All Countries'!A41:D235,4,FALSE)</f>
        <v>3</v>
      </c>
    </row>
    <row r="41" spans="1:11" s="4" customFormat="1" ht="13.8" x14ac:dyDescent="0.25">
      <c r="A41" s="87" t="s">
        <v>157</v>
      </c>
      <c r="B41" s="88"/>
      <c r="C41" s="88"/>
      <c r="D41" s="88">
        <v>1</v>
      </c>
      <c r="E41" s="88">
        <v>1</v>
      </c>
      <c r="F41" s="88">
        <v>1</v>
      </c>
      <c r="G41" s="88">
        <v>4</v>
      </c>
      <c r="H41" s="89">
        <v>12</v>
      </c>
      <c r="I41" s="89">
        <v>12</v>
      </c>
      <c r="J41" s="323">
        <v>19</v>
      </c>
      <c r="K41" s="103">
        <f>VLOOKUP(A41,'ISO-IEC 27001 All Countries'!A42:D236,4,FALSE)</f>
        <v>20</v>
      </c>
    </row>
    <row r="42" spans="1:11" s="55" customFormat="1" ht="13.8" x14ac:dyDescent="0.25">
      <c r="A42" s="86" t="s">
        <v>158</v>
      </c>
      <c r="B42" s="37"/>
      <c r="C42" s="37"/>
      <c r="D42" s="37">
        <v>1</v>
      </c>
      <c r="E42" s="37">
        <v>2</v>
      </c>
      <c r="F42" s="37">
        <v>1</v>
      </c>
      <c r="G42" s="37">
        <v>16</v>
      </c>
      <c r="H42" s="52">
        <v>2</v>
      </c>
      <c r="I42" s="52">
        <v>4</v>
      </c>
      <c r="J42" s="322">
        <v>7</v>
      </c>
      <c r="K42" s="104">
        <f>VLOOKUP(A42,'ISO-IEC 27001 All Countries'!A43:D237,4,FALSE)</f>
        <v>16</v>
      </c>
    </row>
    <row r="43" spans="1:11" s="4" customFormat="1" ht="13.8" x14ac:dyDescent="0.25">
      <c r="A43" s="87" t="s">
        <v>9</v>
      </c>
      <c r="B43" s="88"/>
      <c r="C43" s="88"/>
      <c r="D43" s="88"/>
      <c r="E43" s="88">
        <v>1</v>
      </c>
      <c r="F43" s="88">
        <v>1</v>
      </c>
      <c r="G43" s="88">
        <v>0</v>
      </c>
      <c r="H43" s="89">
        <v>0</v>
      </c>
      <c r="I43" s="89">
        <v>1</v>
      </c>
      <c r="J43" s="323">
        <v>1</v>
      </c>
      <c r="K43" s="103">
        <f>VLOOKUP(A43,'ISO-IEC 27001 All Countries'!A44:D238,4,FALSE)</f>
        <v>25</v>
      </c>
    </row>
    <row r="44" spans="1:11" s="55" customFormat="1" ht="13.8" x14ac:dyDescent="0.25">
      <c r="A44" s="86" t="s">
        <v>159</v>
      </c>
      <c r="B44" s="37"/>
      <c r="C44" s="37">
        <v>1</v>
      </c>
      <c r="D44" s="37">
        <v>1</v>
      </c>
      <c r="E44" s="52">
        <v>1</v>
      </c>
      <c r="F44" s="52">
        <v>1</v>
      </c>
      <c r="G44" s="52">
        <v>2</v>
      </c>
      <c r="H44" s="52">
        <v>1</v>
      </c>
      <c r="I44" s="52">
        <v>1</v>
      </c>
      <c r="J44" s="322">
        <v>1</v>
      </c>
      <c r="K44" s="104">
        <f>VLOOKUP(A44,'ISO-IEC 27001 All Countries'!A45:D239,4,FALSE)</f>
        <v>4</v>
      </c>
    </row>
    <row r="45" spans="1:11" s="4" customFormat="1" ht="13.8" x14ac:dyDescent="0.25">
      <c r="A45" s="87" t="s">
        <v>16</v>
      </c>
      <c r="B45" s="88"/>
      <c r="C45" s="88"/>
      <c r="D45" s="88"/>
      <c r="E45" s="89"/>
      <c r="F45" s="89"/>
      <c r="G45" s="89"/>
      <c r="H45" s="89"/>
      <c r="I45" s="89"/>
      <c r="J45" s="323">
        <v>1</v>
      </c>
      <c r="K45" s="103">
        <f>VLOOKUP(A45,'ISO-IEC 27001 All Countries'!A46:D240,4,FALSE)</f>
        <v>0</v>
      </c>
    </row>
    <row r="46" spans="1:11" s="55" customFormat="1" ht="13.8" x14ac:dyDescent="0.25">
      <c r="A46" s="86" t="s">
        <v>160</v>
      </c>
      <c r="B46" s="37">
        <v>1</v>
      </c>
      <c r="C46" s="37"/>
      <c r="D46" s="37">
        <v>2</v>
      </c>
      <c r="E46" s="37">
        <v>9</v>
      </c>
      <c r="F46" s="37">
        <v>9</v>
      </c>
      <c r="G46" s="37">
        <v>14</v>
      </c>
      <c r="H46" s="52">
        <v>10</v>
      </c>
      <c r="I46" s="52">
        <v>5</v>
      </c>
      <c r="J46" s="322">
        <v>60</v>
      </c>
      <c r="K46" s="104">
        <f>VLOOKUP(A46,'ISO-IEC 27001 All Countries'!A47:D241,4,FALSE)</f>
        <v>48</v>
      </c>
    </row>
    <row r="47" spans="1:11" s="4" customFormat="1" ht="13.8" x14ac:dyDescent="0.25">
      <c r="A47" s="87" t="s">
        <v>161</v>
      </c>
      <c r="B47" s="88"/>
      <c r="C47" s="88">
        <v>4</v>
      </c>
      <c r="D47" s="88">
        <v>5</v>
      </c>
      <c r="E47" s="89">
        <v>2</v>
      </c>
      <c r="F47" s="89">
        <v>52</v>
      </c>
      <c r="G47" s="89">
        <v>152</v>
      </c>
      <c r="H47" s="89">
        <v>237</v>
      </c>
      <c r="I47" s="89">
        <v>712</v>
      </c>
      <c r="J47" s="323">
        <v>641</v>
      </c>
      <c r="K47" s="103">
        <f>VLOOKUP(A47,'ISO-IEC 27001 All Countries'!A48:D242,4,FALSE)</f>
        <v>741</v>
      </c>
    </row>
    <row r="48" spans="1:11" s="55" customFormat="1" ht="13.8" x14ac:dyDescent="0.25">
      <c r="A48" s="86" t="s">
        <v>132</v>
      </c>
      <c r="B48" s="37"/>
      <c r="C48" s="37"/>
      <c r="D48" s="37"/>
      <c r="E48" s="37"/>
      <c r="F48" s="37"/>
      <c r="G48" s="37"/>
      <c r="H48" s="52">
        <v>1</v>
      </c>
      <c r="I48" s="52"/>
      <c r="J48" s="322">
        <v>1</v>
      </c>
      <c r="K48" s="104">
        <f>VLOOKUP(A48,'ISO-IEC 27001 All Countries'!A49:D243,4,FALSE)</f>
        <v>1</v>
      </c>
    </row>
    <row r="49" spans="1:11" s="4" customFormat="1" ht="13.8" x14ac:dyDescent="0.25">
      <c r="A49" s="91" t="s">
        <v>127</v>
      </c>
      <c r="B49" s="91">
        <v>9</v>
      </c>
      <c r="C49" s="91">
        <v>57</v>
      </c>
      <c r="D49" s="91"/>
      <c r="E49" s="91">
        <v>81</v>
      </c>
      <c r="F49" s="91">
        <v>211</v>
      </c>
      <c r="G49" s="91">
        <v>391</v>
      </c>
      <c r="H49" s="91">
        <v>227</v>
      </c>
      <c r="I49" s="91">
        <v>265</v>
      </c>
      <c r="J49" s="323">
        <v>295</v>
      </c>
      <c r="K49" s="103">
        <f>VLOOKUP(A49,'ISO-IEC 27001 All Countries'!A50:D244,4,FALSE)</f>
        <v>387</v>
      </c>
    </row>
    <row r="50" spans="1:11" s="55" customFormat="1" ht="13.8" x14ac:dyDescent="0.25">
      <c r="A50" s="53" t="s">
        <v>404</v>
      </c>
      <c r="B50" s="53"/>
      <c r="C50" s="53"/>
      <c r="D50" s="53"/>
      <c r="E50" s="53"/>
      <c r="F50" s="53"/>
      <c r="G50" s="53"/>
      <c r="H50" s="53"/>
      <c r="I50" s="53"/>
      <c r="J50" s="322">
        <v>2</v>
      </c>
      <c r="K50" s="104">
        <f>VLOOKUP(A50,'ISO-IEC 27001 All Countries'!A51:D245,4,FALSE)</f>
        <v>7</v>
      </c>
    </row>
    <row r="51" spans="1:11" s="4" customFormat="1" ht="13.8" x14ac:dyDescent="0.25">
      <c r="A51" s="91" t="s">
        <v>405</v>
      </c>
      <c r="B51" s="91"/>
      <c r="C51" s="91"/>
      <c r="D51" s="91"/>
      <c r="E51" s="91"/>
      <c r="F51" s="91"/>
      <c r="G51" s="91"/>
      <c r="H51" s="91"/>
      <c r="I51" s="91"/>
      <c r="J51" s="323">
        <v>5</v>
      </c>
      <c r="K51" s="103">
        <f>VLOOKUP(A51,'ISO-IEC 27001 All Countries'!A52:D246,4,FALSE)</f>
        <v>3</v>
      </c>
    </row>
    <row r="52" spans="1:11" s="55" customFormat="1" ht="13.8" x14ac:dyDescent="0.25">
      <c r="A52" s="86" t="s">
        <v>162</v>
      </c>
      <c r="B52" s="37">
        <v>1</v>
      </c>
      <c r="C52" s="37">
        <v>12</v>
      </c>
      <c r="D52" s="37">
        <v>19</v>
      </c>
      <c r="E52" s="37">
        <v>21</v>
      </c>
      <c r="F52" s="37">
        <v>1</v>
      </c>
      <c r="G52" s="37">
        <v>30</v>
      </c>
      <c r="H52" s="52">
        <v>56</v>
      </c>
      <c r="I52" s="52">
        <v>44</v>
      </c>
      <c r="J52" s="322">
        <v>82</v>
      </c>
      <c r="K52" s="104">
        <f>VLOOKUP(A52,'ISO-IEC 27001 All Countries'!A53:D247,4,FALSE)</f>
        <v>171</v>
      </c>
    </row>
    <row r="53" spans="1:11" s="4" customFormat="1" ht="13.8" x14ac:dyDescent="0.25">
      <c r="A53" s="91" t="s">
        <v>10</v>
      </c>
      <c r="B53" s="91"/>
      <c r="C53" s="91"/>
      <c r="D53" s="91"/>
      <c r="E53" s="91"/>
      <c r="F53" s="91">
        <v>1</v>
      </c>
      <c r="G53" s="91">
        <v>1</v>
      </c>
      <c r="H53" s="91">
        <v>0</v>
      </c>
      <c r="I53" s="91">
        <v>1</v>
      </c>
      <c r="J53" s="323">
        <v>1</v>
      </c>
      <c r="K53" s="103">
        <f>VLOOKUP(A53,'ISO-IEC 27001 All Countries'!A54:D248,4,FALSE)</f>
        <v>4</v>
      </c>
    </row>
    <row r="54" spans="1:11" s="55" customFormat="1" ht="13.8" x14ac:dyDescent="0.25">
      <c r="A54" s="86" t="s">
        <v>102</v>
      </c>
      <c r="B54" s="37"/>
      <c r="C54" s="37"/>
      <c r="D54" s="37"/>
      <c r="E54" s="37"/>
      <c r="F54" s="37">
        <v>2</v>
      </c>
      <c r="G54" s="37">
        <v>2</v>
      </c>
      <c r="H54" s="52">
        <v>0</v>
      </c>
      <c r="I54" s="52"/>
      <c r="J54" s="322">
        <v>0</v>
      </c>
      <c r="K54" s="104">
        <f>VLOOKUP(A54,'ISO-IEC 27001 All Countries'!A55:D249,4,FALSE)</f>
        <v>5</v>
      </c>
    </row>
    <row r="55" spans="1:11" s="4" customFormat="1" ht="13.8" x14ac:dyDescent="0.25">
      <c r="A55" s="91" t="s">
        <v>163</v>
      </c>
      <c r="B55" s="91">
        <v>74</v>
      </c>
      <c r="C55" s="91">
        <v>131</v>
      </c>
      <c r="D55" s="91">
        <v>142</v>
      </c>
      <c r="E55" s="91">
        <v>154</v>
      </c>
      <c r="F55" s="91">
        <v>184</v>
      </c>
      <c r="G55" s="91">
        <v>200</v>
      </c>
      <c r="H55" s="91">
        <v>237</v>
      </c>
      <c r="I55" s="91">
        <v>221</v>
      </c>
      <c r="J55" s="323">
        <v>177</v>
      </c>
      <c r="K55" s="104">
        <f>VLOOKUP(A55,'ISO-IEC 27001 All Countries'!A56:D250,4,FALSE)</f>
        <v>267</v>
      </c>
    </row>
    <row r="56" spans="1:11" s="55" customFormat="1" ht="13.8" x14ac:dyDescent="0.25">
      <c r="A56" s="86" t="s">
        <v>164</v>
      </c>
      <c r="B56" s="37"/>
      <c r="C56" s="37"/>
      <c r="D56" s="37">
        <v>1</v>
      </c>
      <c r="E56" s="37">
        <v>4</v>
      </c>
      <c r="F56" s="37">
        <v>5</v>
      </c>
      <c r="G56" s="37">
        <v>20</v>
      </c>
      <c r="H56" s="52">
        <v>0</v>
      </c>
      <c r="I56" s="52">
        <v>30</v>
      </c>
      <c r="J56" s="322">
        <v>28</v>
      </c>
      <c r="K56" s="104">
        <f>VLOOKUP(A56,'ISO-IEC 27001 All Countries'!A57:D251,4,FALSE)</f>
        <v>56</v>
      </c>
    </row>
    <row r="57" spans="1:11" s="4" customFormat="1" ht="13.8" x14ac:dyDescent="0.25">
      <c r="A57" s="91" t="s">
        <v>121</v>
      </c>
      <c r="B57" s="91">
        <v>123</v>
      </c>
      <c r="C57" s="91">
        <v>220</v>
      </c>
      <c r="D57" s="91">
        <v>313</v>
      </c>
      <c r="E57" s="91">
        <v>388</v>
      </c>
      <c r="F57" s="91">
        <v>516</v>
      </c>
      <c r="G57" s="91">
        <v>2028</v>
      </c>
      <c r="H57" s="91">
        <v>524</v>
      </c>
      <c r="I57" s="91">
        <v>2059</v>
      </c>
      <c r="J57" s="323">
        <v>2567</v>
      </c>
      <c r="K57" s="104">
        <f>VLOOKUP(A57,'ISO-IEC 27001 All Countries'!A58:D252,4,FALSE)</f>
        <v>3038</v>
      </c>
    </row>
    <row r="58" spans="1:11" s="56" customFormat="1" ht="13.8" x14ac:dyDescent="0.25">
      <c r="A58" s="86" t="s">
        <v>165</v>
      </c>
      <c r="B58" s="37">
        <v>1</v>
      </c>
      <c r="C58" s="37">
        <v>7</v>
      </c>
      <c r="D58" s="37">
        <v>12</v>
      </c>
      <c r="E58" s="37">
        <v>15</v>
      </c>
      <c r="F58" s="37">
        <v>13</v>
      </c>
      <c r="G58" s="37">
        <v>20</v>
      </c>
      <c r="H58" s="52">
        <v>25</v>
      </c>
      <c r="I58" s="52">
        <v>66</v>
      </c>
      <c r="J58" s="322">
        <v>88</v>
      </c>
      <c r="K58" s="104">
        <f>VLOOKUP(A58,'ISO-IEC 27001 All Countries'!A59:D253,4,FALSE)</f>
        <v>147</v>
      </c>
    </row>
    <row r="59" spans="1:11" ht="13.8" x14ac:dyDescent="0.25">
      <c r="A59" s="91" t="s">
        <v>197</v>
      </c>
      <c r="B59" s="88"/>
      <c r="C59" s="88"/>
      <c r="D59" s="88">
        <v>6</v>
      </c>
      <c r="E59" s="89">
        <v>7</v>
      </c>
      <c r="F59" s="89">
        <v>11</v>
      </c>
      <c r="G59" s="89">
        <v>2</v>
      </c>
      <c r="H59" s="91">
        <v>0</v>
      </c>
      <c r="I59" s="91">
        <v>24</v>
      </c>
      <c r="J59" s="323">
        <v>30</v>
      </c>
      <c r="K59" s="103">
        <f>VLOOKUP(A59,'ISO-IEC 27001 All Countries'!A60:D254,4,FALSE)</f>
        <v>28</v>
      </c>
    </row>
    <row r="60" spans="1:11" s="56" customFormat="1" ht="13.8" x14ac:dyDescent="0.25">
      <c r="A60" s="53" t="s">
        <v>17</v>
      </c>
      <c r="B60" s="37"/>
      <c r="C60" s="37"/>
      <c r="D60" s="37"/>
      <c r="E60" s="52"/>
      <c r="F60" s="52"/>
      <c r="G60" s="52"/>
      <c r="H60" s="53"/>
      <c r="I60" s="53">
        <v>1</v>
      </c>
      <c r="J60" s="322">
        <v>4</v>
      </c>
      <c r="K60" s="104">
        <f>VLOOKUP(A60,'ISO-IEC 27001 All Countries'!A61:D255,4,FALSE)</f>
        <v>0</v>
      </c>
    </row>
    <row r="61" spans="1:11" ht="13.8" x14ac:dyDescent="0.25">
      <c r="A61" s="87" t="s">
        <v>141</v>
      </c>
      <c r="B61" s="88">
        <v>4</v>
      </c>
      <c r="C61" s="88">
        <v>2</v>
      </c>
      <c r="D61" s="88">
        <v>3</v>
      </c>
      <c r="E61" s="88">
        <v>3</v>
      </c>
      <c r="F61" s="88">
        <v>5</v>
      </c>
      <c r="G61" s="88">
        <v>47</v>
      </c>
      <c r="H61" s="89">
        <v>20</v>
      </c>
      <c r="I61" s="89">
        <v>128</v>
      </c>
      <c r="J61" s="323">
        <v>133</v>
      </c>
      <c r="K61" s="103">
        <f>VLOOKUP(A61,'ISO-IEC 27001 All Countries'!A62:D256,4,FALSE)</f>
        <v>200</v>
      </c>
    </row>
    <row r="62" spans="1:11" s="56" customFormat="1" ht="13.8" x14ac:dyDescent="0.25">
      <c r="A62" s="53" t="s">
        <v>166</v>
      </c>
      <c r="B62" s="54">
        <v>24</v>
      </c>
      <c r="C62" s="54">
        <v>57</v>
      </c>
      <c r="D62" s="54">
        <v>79</v>
      </c>
      <c r="E62" s="54">
        <v>91</v>
      </c>
      <c r="F62" s="54">
        <v>110</v>
      </c>
      <c r="G62" s="54">
        <v>163</v>
      </c>
      <c r="H62" s="53">
        <v>42</v>
      </c>
      <c r="I62" s="53">
        <v>65</v>
      </c>
      <c r="J62" s="322">
        <v>47</v>
      </c>
      <c r="K62" s="104">
        <f>VLOOKUP(A62,'ISO-IEC 27001 All Countries'!A63:D257,4,FALSE)</f>
        <v>161</v>
      </c>
    </row>
    <row r="63" spans="1:11" ht="13.8" x14ac:dyDescent="0.25">
      <c r="A63" s="87" t="s">
        <v>126</v>
      </c>
      <c r="B63" s="88"/>
      <c r="C63" s="88"/>
      <c r="D63" s="88">
        <v>8</v>
      </c>
      <c r="E63" s="88">
        <v>440</v>
      </c>
      <c r="F63" s="88">
        <v>354</v>
      </c>
      <c r="G63" s="88">
        <v>640</v>
      </c>
      <c r="H63" s="89">
        <v>698</v>
      </c>
      <c r="I63" s="89">
        <v>1079</v>
      </c>
      <c r="J63" s="323">
        <f>144614-143362</f>
        <v>1252</v>
      </c>
      <c r="K63" s="103">
        <f>VLOOKUP(A63,'ISO-IEC 27001 All Countries'!A64:D258,4,FALSE)</f>
        <v>1517</v>
      </c>
    </row>
    <row r="64" spans="1:11" s="56" customFormat="1" ht="13.8" x14ac:dyDescent="0.25">
      <c r="A64" s="53" t="s">
        <v>167</v>
      </c>
      <c r="B64" s="37"/>
      <c r="C64" s="37"/>
      <c r="D64" s="37"/>
      <c r="E64" s="52"/>
      <c r="F64" s="52"/>
      <c r="G64" s="52">
        <v>0</v>
      </c>
      <c r="H64" s="53">
        <v>0</v>
      </c>
      <c r="I64" s="53"/>
      <c r="J64" s="322">
        <v>0</v>
      </c>
      <c r="K64" s="104">
        <f>VLOOKUP(A64,'ISO-IEC 27001 All Countries'!A65:D259,4,FALSE)</f>
        <v>10</v>
      </c>
    </row>
    <row r="65" spans="1:11" ht="13.8" x14ac:dyDescent="0.25">
      <c r="A65" s="87" t="s">
        <v>119</v>
      </c>
      <c r="B65" s="88">
        <v>738</v>
      </c>
      <c r="C65" s="88">
        <v>270</v>
      </c>
      <c r="D65" s="88">
        <v>1356</v>
      </c>
      <c r="E65" s="88">
        <v>2904</v>
      </c>
      <c r="F65" s="88">
        <v>3967</v>
      </c>
      <c r="G65" s="88">
        <v>8242</v>
      </c>
      <c r="H65" s="88">
        <v>4254</v>
      </c>
      <c r="I65" s="88">
        <v>7331</v>
      </c>
      <c r="J65" s="323">
        <v>10829</v>
      </c>
      <c r="K65" s="103">
        <f>VLOOKUP(A65,'ISO-IEC 27001 All Countries'!A66:D260,4,FALSE)</f>
        <v>13889</v>
      </c>
    </row>
    <row r="66" spans="1:11" s="56" customFormat="1" ht="13.8" x14ac:dyDescent="0.25">
      <c r="A66" s="53" t="s">
        <v>168</v>
      </c>
      <c r="B66" s="37">
        <v>1</v>
      </c>
      <c r="C66" s="37">
        <v>1</v>
      </c>
      <c r="D66" s="37">
        <v>1</v>
      </c>
      <c r="E66" s="52">
        <v>2</v>
      </c>
      <c r="F66" s="52"/>
      <c r="G66" s="52">
        <v>2</v>
      </c>
      <c r="H66" s="53">
        <v>1</v>
      </c>
      <c r="I66" s="53">
        <v>1</v>
      </c>
      <c r="J66" s="322">
        <v>2</v>
      </c>
      <c r="K66" s="104">
        <f>VLOOKUP(A66,'ISO-IEC 27001 All Countries'!A67:D261,4,FALSE)</f>
        <v>5</v>
      </c>
    </row>
    <row r="67" spans="1:11" ht="13.8" x14ac:dyDescent="0.25">
      <c r="A67" s="87" t="s">
        <v>115</v>
      </c>
      <c r="B67" s="88"/>
      <c r="C67" s="88"/>
      <c r="D67" s="88"/>
      <c r="E67" s="88"/>
      <c r="F67" s="88"/>
      <c r="G67" s="88">
        <v>3</v>
      </c>
      <c r="H67" s="89">
        <v>1</v>
      </c>
      <c r="I67" s="89">
        <v>5</v>
      </c>
      <c r="J67" s="323">
        <v>5</v>
      </c>
      <c r="K67" s="103">
        <f>VLOOKUP(A67,'ISO-IEC 27001 All Countries'!A68:D262,4,FALSE)</f>
        <v>7</v>
      </c>
    </row>
    <row r="68" spans="1:11" s="56" customFormat="1" ht="13.8" x14ac:dyDescent="0.25">
      <c r="A68" s="86" t="s">
        <v>140</v>
      </c>
      <c r="B68" s="37"/>
      <c r="C68" s="37"/>
      <c r="D68" s="37"/>
      <c r="E68" s="37"/>
      <c r="F68" s="37"/>
      <c r="G68" s="37"/>
      <c r="H68" s="52"/>
      <c r="I68" s="52">
        <v>4</v>
      </c>
      <c r="J68" s="322">
        <v>13</v>
      </c>
      <c r="K68" s="104">
        <f>VLOOKUP(A68,'ISO-IEC 27001 All Countries'!A69:D263,4,FALSE)</f>
        <v>7</v>
      </c>
    </row>
    <row r="69" spans="1:11" ht="13.8" x14ac:dyDescent="0.25">
      <c r="A69" s="91" t="s">
        <v>198</v>
      </c>
      <c r="B69" s="88"/>
      <c r="C69" s="88"/>
      <c r="D69" s="88"/>
      <c r="E69" s="89"/>
      <c r="F69" s="89"/>
      <c r="G69" s="89">
        <v>1</v>
      </c>
      <c r="H69" s="91">
        <v>0</v>
      </c>
      <c r="I69" s="91"/>
      <c r="J69" s="323">
        <v>1</v>
      </c>
      <c r="K69" s="103">
        <f>VLOOKUP(A69,'ISO-IEC 27001 All Countries'!A70:D264,4,FALSE)</f>
        <v>1</v>
      </c>
    </row>
    <row r="70" spans="1:11" s="56" customFormat="1" ht="13.8" x14ac:dyDescent="0.25">
      <c r="A70" s="86" t="s">
        <v>30</v>
      </c>
      <c r="B70" s="37">
        <v>6</v>
      </c>
      <c r="C70" s="37"/>
      <c r="D70" s="37">
        <v>39</v>
      </c>
      <c r="E70" s="37">
        <v>51</v>
      </c>
      <c r="F70" s="37">
        <v>52</v>
      </c>
      <c r="G70" s="37">
        <v>239</v>
      </c>
      <c r="H70" s="52">
        <v>42</v>
      </c>
      <c r="I70" s="52">
        <v>253</v>
      </c>
      <c r="J70" s="322">
        <v>233</v>
      </c>
      <c r="K70" s="104">
        <f>VLOOKUP(A70,'ISO-IEC 27001 All Countries'!A71:D265,4,FALSE)</f>
        <v>237</v>
      </c>
    </row>
    <row r="71" spans="1:11" ht="13.8" x14ac:dyDescent="0.25">
      <c r="A71" s="91" t="s">
        <v>169</v>
      </c>
      <c r="B71" s="88">
        <v>2</v>
      </c>
      <c r="C71" s="88">
        <v>4</v>
      </c>
      <c r="D71" s="88">
        <v>4</v>
      </c>
      <c r="E71" s="89">
        <v>5</v>
      </c>
      <c r="F71" s="89">
        <v>7</v>
      </c>
      <c r="G71" s="89">
        <v>19</v>
      </c>
      <c r="H71" s="91">
        <v>8</v>
      </c>
      <c r="I71" s="91">
        <v>14</v>
      </c>
      <c r="J71" s="323">
        <v>43</v>
      </c>
      <c r="K71" s="103">
        <f>VLOOKUP(A71,'ISO-IEC 27001 All Countries'!A72:D266,4,FALSE)</f>
        <v>10</v>
      </c>
    </row>
    <row r="72" spans="1:11" s="56" customFormat="1" ht="13.8" x14ac:dyDescent="0.25">
      <c r="A72" s="86" t="s">
        <v>18</v>
      </c>
      <c r="B72" s="37"/>
      <c r="C72" s="37"/>
      <c r="D72" s="37"/>
      <c r="E72" s="37"/>
      <c r="F72" s="37"/>
      <c r="G72" s="37">
        <v>0</v>
      </c>
      <c r="H72" s="52">
        <v>0</v>
      </c>
      <c r="I72" s="52"/>
      <c r="J72" s="322">
        <v>1</v>
      </c>
      <c r="K72" s="104">
        <f>VLOOKUP(A72,'ISO-IEC 27001 All Countries'!A73:D267,4,FALSE)</f>
        <v>0</v>
      </c>
    </row>
    <row r="73" spans="1:11" ht="14.7" customHeight="1" x14ac:dyDescent="0.25">
      <c r="A73" s="87" t="s">
        <v>406</v>
      </c>
      <c r="B73" s="88"/>
      <c r="C73" s="88"/>
      <c r="D73" s="88"/>
      <c r="E73" s="88"/>
      <c r="F73" s="88"/>
      <c r="G73" s="88"/>
      <c r="H73" s="89"/>
      <c r="I73" s="89"/>
      <c r="J73" s="323">
        <v>1</v>
      </c>
      <c r="K73" s="103">
        <f>VLOOKUP(A73,'ISO-IEC 27001 All Countries'!A74:D268,4,FALSE)</f>
        <v>2</v>
      </c>
    </row>
    <row r="74" spans="1:11" s="56" customFormat="1" ht="13.8" x14ac:dyDescent="0.25">
      <c r="A74" s="53" t="s">
        <v>170</v>
      </c>
      <c r="B74" s="37"/>
      <c r="C74" s="37">
        <v>1</v>
      </c>
      <c r="D74" s="37">
        <v>2</v>
      </c>
      <c r="E74" s="52">
        <v>6</v>
      </c>
      <c r="F74" s="52">
        <v>27</v>
      </c>
      <c r="G74" s="52">
        <v>8</v>
      </c>
      <c r="H74" s="53">
        <v>13</v>
      </c>
      <c r="I74" s="53">
        <v>22</v>
      </c>
      <c r="J74" s="322">
        <v>23</v>
      </c>
      <c r="K74" s="104">
        <f>VLOOKUP(A74,'ISO-IEC 27001 All Countries'!A75:D269,4,FALSE)</f>
        <v>31</v>
      </c>
    </row>
    <row r="75" spans="1:11" ht="13.8" x14ac:dyDescent="0.25">
      <c r="A75" s="92" t="s">
        <v>171</v>
      </c>
      <c r="B75" s="92"/>
      <c r="C75" s="92"/>
      <c r="D75" s="92"/>
      <c r="E75" s="92"/>
      <c r="F75" s="88">
        <v>1</v>
      </c>
      <c r="G75" s="88">
        <v>2</v>
      </c>
      <c r="H75" s="89">
        <v>1</v>
      </c>
      <c r="I75" s="89"/>
      <c r="J75" s="323">
        <v>2</v>
      </c>
      <c r="K75" s="103">
        <f>VLOOKUP(A75,'ISO-IEC 27001 All Countries'!A76:D270,4,FALSE)</f>
        <v>3</v>
      </c>
    </row>
    <row r="76" spans="1:11" s="56" customFormat="1" ht="13.8" x14ac:dyDescent="0.25">
      <c r="A76" s="64" t="s">
        <v>407</v>
      </c>
      <c r="B76" s="64"/>
      <c r="C76" s="64"/>
      <c r="D76" s="64"/>
      <c r="E76" s="64"/>
      <c r="F76" s="37"/>
      <c r="G76" s="37"/>
      <c r="H76" s="52"/>
      <c r="I76" s="52"/>
      <c r="J76" s="322">
        <v>1</v>
      </c>
      <c r="K76" s="104">
        <f>VLOOKUP(A76,'ISO-IEC 27001 All Countries'!A77:D271,4,FALSE)</f>
        <v>0</v>
      </c>
    </row>
    <row r="77" spans="1:11" ht="13.8" x14ac:dyDescent="0.25">
      <c r="A77" s="92" t="s">
        <v>172</v>
      </c>
      <c r="B77" s="92">
        <v>2</v>
      </c>
      <c r="C77" s="92">
        <v>3</v>
      </c>
      <c r="D77" s="92">
        <v>1</v>
      </c>
      <c r="E77" s="92">
        <v>35</v>
      </c>
      <c r="F77" s="92">
        <v>33</v>
      </c>
      <c r="G77" s="92">
        <v>58</v>
      </c>
      <c r="H77" s="93">
        <v>15</v>
      </c>
      <c r="I77" s="93">
        <v>23</v>
      </c>
      <c r="J77" s="323">
        <v>33</v>
      </c>
      <c r="K77" s="103">
        <f>VLOOKUP(A77,'ISO-IEC 27001 All Countries'!A78:D272,4,FALSE)</f>
        <v>39</v>
      </c>
    </row>
    <row r="78" spans="1:11" s="56" customFormat="1" ht="13.8" x14ac:dyDescent="0.25">
      <c r="A78" s="64" t="s">
        <v>173</v>
      </c>
      <c r="B78" s="64"/>
      <c r="C78" s="64">
        <v>2</v>
      </c>
      <c r="D78" s="64">
        <v>2</v>
      </c>
      <c r="E78" s="64"/>
      <c r="F78" s="64">
        <v>7</v>
      </c>
      <c r="G78" s="64">
        <v>7</v>
      </c>
      <c r="H78" s="65">
        <v>1</v>
      </c>
      <c r="I78" s="65">
        <v>8</v>
      </c>
      <c r="J78" s="322">
        <v>19</v>
      </c>
      <c r="K78" s="104">
        <f>VLOOKUP(A78,'ISO-IEC 27001 All Countries'!A79:D273,4,FALSE)</f>
        <v>25</v>
      </c>
    </row>
    <row r="79" spans="1:11" ht="13.8" x14ac:dyDescent="0.25">
      <c r="A79" s="92" t="s">
        <v>116</v>
      </c>
      <c r="B79" s="92"/>
      <c r="C79" s="92"/>
      <c r="D79" s="92"/>
      <c r="E79" s="92"/>
      <c r="F79" s="92"/>
      <c r="G79" s="92">
        <v>13</v>
      </c>
      <c r="H79" s="92">
        <v>1</v>
      </c>
      <c r="I79" s="92">
        <v>16</v>
      </c>
      <c r="J79" s="323">
        <v>19</v>
      </c>
      <c r="K79" s="103">
        <f>VLOOKUP(A79,'ISO-IEC 27001 All Countries'!A80:D274,4,FALSE)</f>
        <v>16</v>
      </c>
    </row>
    <row r="80" spans="1:11" s="56" customFormat="1" ht="13.8" x14ac:dyDescent="0.25">
      <c r="A80" s="64" t="s">
        <v>408</v>
      </c>
      <c r="B80" s="64"/>
      <c r="C80" s="64"/>
      <c r="D80" s="64"/>
      <c r="E80" s="64"/>
      <c r="F80" s="64"/>
      <c r="G80" s="64"/>
      <c r="H80" s="64"/>
      <c r="I80" s="64"/>
      <c r="J80" s="322">
        <v>1</v>
      </c>
      <c r="K80" s="104">
        <f>VLOOKUP(A80,'ISO-IEC 27001 All Countries'!A81:D275,4,FALSE)</f>
        <v>1</v>
      </c>
    </row>
    <row r="81" spans="1:11" ht="13.8" x14ac:dyDescent="0.25">
      <c r="A81" s="92" t="s">
        <v>174</v>
      </c>
      <c r="B81" s="92"/>
      <c r="C81" s="92">
        <v>34</v>
      </c>
      <c r="D81" s="92">
        <v>38</v>
      </c>
      <c r="E81" s="92">
        <v>62</v>
      </c>
      <c r="F81" s="92">
        <v>77</v>
      </c>
      <c r="G81" s="92">
        <v>117</v>
      </c>
      <c r="H81" s="93">
        <v>181</v>
      </c>
      <c r="I81" s="93">
        <v>272</v>
      </c>
      <c r="J81" s="323">
        <v>299</v>
      </c>
      <c r="K81" s="103">
        <f>VLOOKUP(A81,'ISO-IEC 27001 All Countries'!A82:D276,4,FALSE)</f>
        <v>332</v>
      </c>
    </row>
    <row r="82" spans="1:11" s="56" customFormat="1" ht="13.8" x14ac:dyDescent="0.25">
      <c r="A82" s="64" t="s">
        <v>409</v>
      </c>
      <c r="B82" s="64"/>
      <c r="C82" s="64"/>
      <c r="D82" s="64"/>
      <c r="E82" s="64"/>
      <c r="F82" s="64"/>
      <c r="G82" s="64"/>
      <c r="H82" s="65"/>
      <c r="I82" s="65"/>
      <c r="J82" s="322">
        <v>1</v>
      </c>
      <c r="K82" s="104">
        <f>VLOOKUP(A82,'ISO-IEC 27001 All Countries'!A83:D277,4,FALSE)</f>
        <v>0</v>
      </c>
    </row>
    <row r="83" spans="1:11" ht="13.8" x14ac:dyDescent="0.25">
      <c r="A83" s="92" t="s">
        <v>84</v>
      </c>
      <c r="B83" s="92"/>
      <c r="C83" s="92"/>
      <c r="D83" s="92"/>
      <c r="E83" s="92">
        <v>1</v>
      </c>
      <c r="F83" s="92">
        <v>2</v>
      </c>
      <c r="G83" s="92">
        <v>6</v>
      </c>
      <c r="H83" s="92">
        <v>5</v>
      </c>
      <c r="I83" s="92">
        <v>7</v>
      </c>
      <c r="J83" s="323">
        <v>8</v>
      </c>
      <c r="K83" s="103">
        <f>VLOOKUP(A83,'ISO-IEC 27001 All Countries'!A84:D278,4,FALSE)</f>
        <v>14</v>
      </c>
    </row>
    <row r="84" spans="1:11" s="56" customFormat="1" ht="13.8" x14ac:dyDescent="0.25">
      <c r="A84" s="64" t="s">
        <v>175</v>
      </c>
      <c r="B84" s="64"/>
      <c r="C84" s="64">
        <v>1</v>
      </c>
      <c r="D84" s="64"/>
      <c r="E84" s="64">
        <v>2</v>
      </c>
      <c r="F84" s="64">
        <v>2</v>
      </c>
      <c r="G84" s="64">
        <v>8</v>
      </c>
      <c r="H84" s="65">
        <v>9</v>
      </c>
      <c r="I84" s="65">
        <v>10</v>
      </c>
      <c r="J84" s="322">
        <v>9</v>
      </c>
      <c r="K84" s="104">
        <f>VLOOKUP(A84,'ISO-IEC 27001 All Countries'!A85:D279,4,FALSE)</f>
        <v>12</v>
      </c>
    </row>
    <row r="85" spans="1:11" ht="13.8" x14ac:dyDescent="0.25">
      <c r="A85" s="92" t="s">
        <v>35</v>
      </c>
      <c r="B85" s="92">
        <v>5</v>
      </c>
      <c r="C85" s="92">
        <v>16</v>
      </c>
      <c r="D85" s="92">
        <v>14</v>
      </c>
      <c r="E85" s="92">
        <v>18</v>
      </c>
      <c r="F85" s="92">
        <v>30</v>
      </c>
      <c r="G85" s="92">
        <v>97</v>
      </c>
      <c r="H85" s="92">
        <v>32</v>
      </c>
      <c r="I85" s="92">
        <v>93</v>
      </c>
      <c r="J85" s="323">
        <v>119</v>
      </c>
      <c r="K85" s="103">
        <f>VLOOKUP(A85,'ISO-IEC 27001 All Countries'!A86:D280,4,FALSE)</f>
        <v>237</v>
      </c>
    </row>
    <row r="86" spans="1:11" s="56" customFormat="1" ht="13.8" x14ac:dyDescent="0.25">
      <c r="A86" s="64" t="s">
        <v>207</v>
      </c>
      <c r="B86" s="64"/>
      <c r="C86" s="64"/>
      <c r="D86" s="64"/>
      <c r="E86" s="64"/>
      <c r="F86" s="64"/>
      <c r="G86" s="64">
        <v>1</v>
      </c>
      <c r="H86" s="65">
        <v>0</v>
      </c>
      <c r="I86" s="65">
        <v>8</v>
      </c>
      <c r="J86" s="322">
        <v>1</v>
      </c>
      <c r="K86" s="104">
        <f>VLOOKUP(A86,'ISO-IEC 27001 All Countries'!A87:D281,4,FALSE)</f>
        <v>1</v>
      </c>
    </row>
    <row r="87" spans="1:11" ht="13.8" x14ac:dyDescent="0.25">
      <c r="A87" s="92" t="s">
        <v>133</v>
      </c>
      <c r="B87" s="92"/>
      <c r="C87" s="92"/>
      <c r="D87" s="92"/>
      <c r="E87" s="92"/>
      <c r="F87" s="92"/>
      <c r="G87" s="92"/>
      <c r="H87" s="92">
        <v>1</v>
      </c>
      <c r="I87" s="92">
        <v>5</v>
      </c>
      <c r="J87" s="323">
        <v>1</v>
      </c>
      <c r="K87" s="103">
        <f>VLOOKUP(A87,'ISO-IEC 27001 All Countries'!A88:D282,4,FALSE)</f>
        <v>0</v>
      </c>
    </row>
    <row r="88" spans="1:11" s="56" customFormat="1" ht="13.8" x14ac:dyDescent="0.25">
      <c r="A88" s="64" t="s">
        <v>176</v>
      </c>
      <c r="B88" s="64"/>
      <c r="C88" s="64">
        <v>10</v>
      </c>
      <c r="D88" s="64">
        <v>10</v>
      </c>
      <c r="E88" s="64"/>
      <c r="F88" s="64">
        <v>11</v>
      </c>
      <c r="G88" s="64">
        <v>16</v>
      </c>
      <c r="H88" s="64">
        <v>3</v>
      </c>
      <c r="I88" s="64">
        <v>24</v>
      </c>
      <c r="J88" s="322">
        <v>34</v>
      </c>
      <c r="K88" s="104">
        <f>VLOOKUP(A88,'ISO-IEC 27001 All Countries'!A89:D283,4,FALSE)</f>
        <v>24</v>
      </c>
    </row>
    <row r="89" spans="1:11" ht="13.8" x14ac:dyDescent="0.25">
      <c r="A89" s="92" t="s">
        <v>410</v>
      </c>
      <c r="B89" s="92"/>
      <c r="C89" s="92"/>
      <c r="D89" s="92"/>
      <c r="E89" s="92"/>
      <c r="F89" s="92"/>
      <c r="G89" s="92"/>
      <c r="H89" s="92"/>
      <c r="I89" s="92"/>
      <c r="J89" s="323">
        <v>2</v>
      </c>
      <c r="K89" s="103">
        <f>VLOOKUP(A89,'ISO-IEC 27001 All Countries'!A90:D284,4,FALSE)</f>
        <v>1</v>
      </c>
    </row>
    <row r="90" spans="1:11" s="56" customFormat="1" ht="13.8" x14ac:dyDescent="0.25">
      <c r="A90" s="64" t="s">
        <v>411</v>
      </c>
      <c r="B90" s="64"/>
      <c r="C90" s="64"/>
      <c r="D90" s="64"/>
      <c r="E90" s="64"/>
      <c r="F90" s="64"/>
      <c r="G90" s="64"/>
      <c r="H90" s="64"/>
      <c r="I90" s="64"/>
      <c r="J90" s="322">
        <v>1</v>
      </c>
      <c r="K90" s="104">
        <f>VLOOKUP(A90,'ISO-IEC 27001 All Countries'!A91:D285,4,FALSE)</f>
        <v>2</v>
      </c>
    </row>
    <row r="91" spans="1:11" ht="13.8" x14ac:dyDescent="0.25">
      <c r="A91" s="92" t="s">
        <v>103</v>
      </c>
      <c r="B91" s="92"/>
      <c r="C91" s="92"/>
      <c r="D91" s="92"/>
      <c r="E91" s="92"/>
      <c r="F91" s="92"/>
      <c r="G91" s="92"/>
      <c r="H91" s="92"/>
      <c r="I91" s="92"/>
      <c r="J91" s="323">
        <v>1</v>
      </c>
      <c r="K91" s="103">
        <f>VLOOKUP(A91,'ISO-IEC 27001 All Countries'!A92:D286,4,FALSE)</f>
        <v>0</v>
      </c>
    </row>
    <row r="92" spans="1:11" s="56" customFormat="1" ht="13.8" x14ac:dyDescent="0.25">
      <c r="A92" s="64" t="s">
        <v>177</v>
      </c>
      <c r="B92" s="64"/>
      <c r="C92" s="64">
        <v>2</v>
      </c>
      <c r="D92" s="64">
        <v>1</v>
      </c>
      <c r="E92" s="64">
        <v>4</v>
      </c>
      <c r="F92" s="64">
        <v>18</v>
      </c>
      <c r="G92" s="64">
        <v>181</v>
      </c>
      <c r="H92" s="65">
        <v>24</v>
      </c>
      <c r="I92" s="65">
        <v>249</v>
      </c>
      <c r="J92" s="322">
        <v>322</v>
      </c>
      <c r="K92" s="104">
        <f>VLOOKUP(A92,'ISO-IEC 27001 All Countries'!A93:D287,4,FALSE)</f>
        <v>458</v>
      </c>
    </row>
    <row r="93" spans="1:11" ht="13.8" x14ac:dyDescent="0.25">
      <c r="A93" s="92" t="s">
        <v>36</v>
      </c>
      <c r="B93" s="92"/>
      <c r="C93" s="92"/>
      <c r="D93" s="92"/>
      <c r="E93" s="92"/>
      <c r="F93" s="92"/>
      <c r="G93" s="92">
        <v>5</v>
      </c>
      <c r="H93" s="92">
        <v>0</v>
      </c>
      <c r="I93" s="92"/>
      <c r="J93" s="323">
        <v>4</v>
      </c>
      <c r="K93" s="103">
        <f>VLOOKUP(A93,'ISO-IEC 27001 All Countries'!A94:D288,4,FALSE)</f>
        <v>33</v>
      </c>
    </row>
    <row r="94" spans="1:11" s="56" customFormat="1" ht="13.8" x14ac:dyDescent="0.25">
      <c r="A94" s="64" t="s">
        <v>100</v>
      </c>
      <c r="B94" s="64"/>
      <c r="C94" s="64"/>
      <c r="D94" s="64"/>
      <c r="E94" s="64"/>
      <c r="F94" s="64"/>
      <c r="G94" s="64">
        <v>9</v>
      </c>
      <c r="H94" s="64">
        <v>0</v>
      </c>
      <c r="I94" s="64">
        <v>16</v>
      </c>
      <c r="J94" s="322">
        <v>41</v>
      </c>
      <c r="K94" s="104">
        <f>VLOOKUP(A94,'ISO-IEC 27001 All Countries'!A95:D289,4,FALSE)</f>
        <v>51</v>
      </c>
    </row>
    <row r="95" spans="1:11" ht="13.8" x14ac:dyDescent="0.25">
      <c r="A95" s="92" t="s">
        <v>178</v>
      </c>
      <c r="B95" s="92">
        <v>3</v>
      </c>
      <c r="C95" s="92">
        <v>8</v>
      </c>
      <c r="D95" s="92">
        <v>17</v>
      </c>
      <c r="E95" s="92">
        <v>16</v>
      </c>
      <c r="F95" s="92">
        <v>24</v>
      </c>
      <c r="G95" s="92">
        <v>24</v>
      </c>
      <c r="H95" s="92">
        <v>11</v>
      </c>
      <c r="I95" s="92"/>
      <c r="J95" s="323">
        <v>7</v>
      </c>
      <c r="K95" s="103">
        <f>VLOOKUP(A95,'ISO-IEC 27001 All Countries'!A96:D290,4,FALSE)</f>
        <v>26</v>
      </c>
    </row>
    <row r="96" spans="1:11" s="56" customFormat="1" ht="13.8" x14ac:dyDescent="0.25">
      <c r="A96" s="64" t="s">
        <v>179</v>
      </c>
      <c r="B96" s="64"/>
      <c r="C96" s="64">
        <v>1</v>
      </c>
      <c r="D96" s="64">
        <v>3</v>
      </c>
      <c r="E96" s="64">
        <v>2</v>
      </c>
      <c r="F96" s="64">
        <v>2</v>
      </c>
      <c r="G96" s="64">
        <v>11</v>
      </c>
      <c r="H96" s="64">
        <v>7</v>
      </c>
      <c r="I96" s="64">
        <v>8</v>
      </c>
      <c r="J96" s="322">
        <v>6</v>
      </c>
      <c r="K96" s="104">
        <f>VLOOKUP(A96,'ISO-IEC 27001 All Countries'!A97:D291,4,FALSE)</f>
        <v>5</v>
      </c>
    </row>
    <row r="97" spans="1:11" ht="13.8" x14ac:dyDescent="0.25">
      <c r="A97" s="92" t="s">
        <v>180</v>
      </c>
      <c r="B97" s="92"/>
      <c r="C97" s="92">
        <v>9</v>
      </c>
      <c r="D97" s="92">
        <v>11</v>
      </c>
      <c r="E97" s="92">
        <v>7</v>
      </c>
      <c r="F97" s="92">
        <v>7</v>
      </c>
      <c r="G97" s="92">
        <v>14</v>
      </c>
      <c r="H97" s="92">
        <v>15</v>
      </c>
      <c r="I97" s="92">
        <v>27</v>
      </c>
      <c r="J97" s="323">
        <v>34</v>
      </c>
      <c r="K97" s="103">
        <f>VLOOKUP(A97,'ISO-IEC 27001 All Countries'!A98:D292,4,FALSE)</f>
        <v>41</v>
      </c>
    </row>
    <row r="98" spans="1:11" s="56" customFormat="1" ht="13.8" x14ac:dyDescent="0.25">
      <c r="A98" s="64" t="s">
        <v>11</v>
      </c>
      <c r="B98" s="64"/>
      <c r="C98" s="64"/>
      <c r="D98" s="64"/>
      <c r="E98" s="64"/>
      <c r="F98" s="64"/>
      <c r="G98" s="64">
        <v>2</v>
      </c>
      <c r="H98" s="64">
        <v>0</v>
      </c>
      <c r="I98" s="64"/>
      <c r="J98" s="322">
        <v>1</v>
      </c>
      <c r="K98" s="104">
        <f>VLOOKUP(A98,'ISO-IEC 27001 All Countries'!A99:D293,4,FALSE)</f>
        <v>2</v>
      </c>
    </row>
    <row r="99" spans="1:11" ht="13.8" x14ac:dyDescent="0.25">
      <c r="A99" s="92" t="s">
        <v>206</v>
      </c>
      <c r="B99" s="92"/>
      <c r="C99" s="92"/>
      <c r="D99" s="92"/>
      <c r="E99" s="92"/>
      <c r="F99" s="92"/>
      <c r="G99" s="92">
        <v>1</v>
      </c>
      <c r="H99" s="92">
        <v>0</v>
      </c>
      <c r="I99" s="92"/>
      <c r="J99" s="323">
        <v>1</v>
      </c>
      <c r="K99" s="103">
        <f>VLOOKUP(A99,'ISO-IEC 27001 All Countries'!A100:D294,4,FALSE)</f>
        <v>1</v>
      </c>
    </row>
    <row r="100" spans="1:11" s="56" customFormat="1" ht="13.8" x14ac:dyDescent="0.25">
      <c r="A100" s="64" t="s">
        <v>181</v>
      </c>
      <c r="B100" s="64"/>
      <c r="C100" s="64">
        <v>1</v>
      </c>
      <c r="D100" s="64">
        <v>7</v>
      </c>
      <c r="E100" s="64">
        <v>12</v>
      </c>
      <c r="F100" s="64">
        <v>6</v>
      </c>
      <c r="G100" s="64">
        <v>9</v>
      </c>
      <c r="H100" s="64">
        <v>10</v>
      </c>
      <c r="I100" s="64">
        <v>15</v>
      </c>
      <c r="J100" s="322">
        <v>38</v>
      </c>
      <c r="K100" s="104">
        <f>VLOOKUP(A100,'ISO-IEC 27001 All Countries'!A101:D295,4,FALSE)</f>
        <v>55</v>
      </c>
    </row>
    <row r="101" spans="1:11" ht="13.8" x14ac:dyDescent="0.25">
      <c r="A101" s="92" t="s">
        <v>182</v>
      </c>
      <c r="B101" s="92">
        <v>12</v>
      </c>
      <c r="C101" s="92">
        <v>22</v>
      </c>
      <c r="D101" s="92">
        <v>28</v>
      </c>
      <c r="E101" s="92">
        <v>14</v>
      </c>
      <c r="F101" s="92">
        <v>39</v>
      </c>
      <c r="G101" s="92">
        <v>83</v>
      </c>
      <c r="H101" s="92">
        <v>58</v>
      </c>
      <c r="I101" s="92">
        <v>43</v>
      </c>
      <c r="J101" s="323">
        <v>36</v>
      </c>
      <c r="K101" s="103">
        <f>VLOOKUP(A101,'ISO-IEC 27001 All Countries'!A102:D296,4,FALSE)</f>
        <v>127</v>
      </c>
    </row>
    <row r="102" spans="1:11" s="56" customFormat="1" ht="13.8" x14ac:dyDescent="0.25">
      <c r="A102" s="64" t="s">
        <v>183</v>
      </c>
      <c r="B102" s="64">
        <v>5</v>
      </c>
      <c r="C102" s="64">
        <v>38</v>
      </c>
      <c r="D102" s="64">
        <v>93</v>
      </c>
      <c r="E102" s="64">
        <v>102</v>
      </c>
      <c r="F102" s="64">
        <v>155</v>
      </c>
      <c r="G102" s="64">
        <v>282</v>
      </c>
      <c r="H102" s="64">
        <v>102</v>
      </c>
      <c r="I102" s="64">
        <v>275</v>
      </c>
      <c r="J102" s="322">
        <v>378</v>
      </c>
      <c r="K102" s="104">
        <f>VLOOKUP(A102,'ISO-IEC 27001 All Countries'!A103:D297,4,FALSE)</f>
        <v>609</v>
      </c>
    </row>
    <row r="103" spans="1:11" ht="13.8" x14ac:dyDescent="0.25">
      <c r="A103" s="92" t="s">
        <v>85</v>
      </c>
      <c r="B103" s="92"/>
      <c r="C103" s="92"/>
      <c r="D103" s="92"/>
      <c r="E103" s="92">
        <v>16</v>
      </c>
      <c r="F103" s="92">
        <v>17</v>
      </c>
      <c r="G103" s="92">
        <v>34</v>
      </c>
      <c r="H103" s="92">
        <v>34</v>
      </c>
      <c r="I103" s="92">
        <v>42</v>
      </c>
      <c r="J103" s="323">
        <v>57</v>
      </c>
      <c r="K103" s="103">
        <f>VLOOKUP(A103,'ISO-IEC 27001 All Countries'!A104:D298,4,FALSE)</f>
        <v>96</v>
      </c>
    </row>
    <row r="104" spans="1:11" s="56" customFormat="1" ht="13.8" x14ac:dyDescent="0.25">
      <c r="A104" s="64" t="s">
        <v>117</v>
      </c>
      <c r="B104" s="64"/>
      <c r="C104" s="64"/>
      <c r="D104" s="64"/>
      <c r="E104" s="64"/>
      <c r="F104" s="64"/>
      <c r="G104" s="64">
        <v>2</v>
      </c>
      <c r="H104" s="64">
        <v>0</v>
      </c>
      <c r="I104" s="64"/>
      <c r="J104" s="322">
        <v>0</v>
      </c>
      <c r="K104" s="104">
        <f>VLOOKUP(A104,'ISO-IEC 27001 All Countries'!A105:D299,4,FALSE)</f>
        <v>3</v>
      </c>
    </row>
    <row r="105" spans="1:11" ht="13.8" x14ac:dyDescent="0.25">
      <c r="A105" s="92" t="s">
        <v>86</v>
      </c>
      <c r="B105" s="92"/>
      <c r="C105" s="92"/>
      <c r="D105" s="92"/>
      <c r="E105" s="92">
        <v>1</v>
      </c>
      <c r="F105" s="92">
        <v>4</v>
      </c>
      <c r="G105" s="92">
        <v>4</v>
      </c>
      <c r="H105" s="92">
        <v>11</v>
      </c>
      <c r="I105" s="92">
        <v>27</v>
      </c>
      <c r="J105" s="323">
        <v>42</v>
      </c>
      <c r="K105" s="103">
        <f>VLOOKUP(A105,'ISO-IEC 27001 All Countries'!A106:D300,4,FALSE)</f>
        <v>44</v>
      </c>
    </row>
    <row r="106" spans="1:11" s="56" customFormat="1" ht="13.8" x14ac:dyDescent="0.25">
      <c r="A106" s="64" t="s">
        <v>123</v>
      </c>
      <c r="B106" s="64">
        <v>16</v>
      </c>
      <c r="C106" s="64">
        <v>44</v>
      </c>
      <c r="D106" s="64">
        <v>270</v>
      </c>
      <c r="E106" s="64">
        <v>191</v>
      </c>
      <c r="F106" s="64">
        <v>442</v>
      </c>
      <c r="G106" s="64">
        <v>650</v>
      </c>
      <c r="H106" s="64">
        <v>72</v>
      </c>
      <c r="I106" s="64">
        <v>745</v>
      </c>
      <c r="J106" s="322">
        <v>219</v>
      </c>
      <c r="K106" s="104">
        <f>VLOOKUP(A106,'ISO-IEC 27001 All Countries'!A107:D301,4,FALSE)</f>
        <v>278</v>
      </c>
    </row>
    <row r="107" spans="1:11" ht="13.8" x14ac:dyDescent="0.25">
      <c r="A107" s="92" t="s">
        <v>199</v>
      </c>
      <c r="B107" s="92">
        <v>1</v>
      </c>
      <c r="C107" s="92">
        <v>4</v>
      </c>
      <c r="D107" s="92">
        <v>26</v>
      </c>
      <c r="E107" s="92">
        <v>44</v>
      </c>
      <c r="F107" s="92">
        <v>10</v>
      </c>
      <c r="G107" s="92">
        <v>28</v>
      </c>
      <c r="H107" s="92">
        <v>13</v>
      </c>
      <c r="I107" s="92">
        <v>44</v>
      </c>
      <c r="J107" s="323">
        <v>62</v>
      </c>
      <c r="K107" s="103">
        <f>VLOOKUP(A107,'ISO-IEC 27001 All Countries'!A108:D302,4,FALSE)</f>
        <v>64</v>
      </c>
    </row>
    <row r="108" spans="1:11" s="56" customFormat="1" ht="13.8" x14ac:dyDescent="0.25">
      <c r="A108" s="64" t="s">
        <v>412</v>
      </c>
      <c r="B108" s="64"/>
      <c r="C108" s="64"/>
      <c r="D108" s="64"/>
      <c r="E108" s="64"/>
      <c r="F108" s="64"/>
      <c r="G108" s="64"/>
      <c r="H108" s="64"/>
      <c r="I108" s="64"/>
      <c r="J108" s="322">
        <v>1</v>
      </c>
      <c r="K108" s="104">
        <f>VLOOKUP(A108,'ISO-IEC 27001 All Countries'!A109:D303,4,FALSE)</f>
        <v>1</v>
      </c>
    </row>
    <row r="109" spans="1:11" ht="13.8" x14ac:dyDescent="0.25">
      <c r="A109" s="93" t="s">
        <v>413</v>
      </c>
      <c r="B109" s="92"/>
      <c r="C109" s="92"/>
      <c r="D109" s="92"/>
      <c r="E109" s="92"/>
      <c r="F109" s="92"/>
      <c r="G109" s="92"/>
      <c r="H109" s="92"/>
      <c r="I109" s="92"/>
      <c r="J109" s="323">
        <v>1</v>
      </c>
      <c r="K109" s="104">
        <f>VLOOKUP(A109,'ISO-IEC 27001 All Countries'!A110:D304,4,FALSE)</f>
        <v>0</v>
      </c>
    </row>
    <row r="110" spans="1:11" s="56" customFormat="1" ht="13.8" x14ac:dyDescent="0.25">
      <c r="A110" s="64" t="s">
        <v>107</v>
      </c>
      <c r="B110" s="64"/>
      <c r="C110" s="64"/>
      <c r="D110" s="64"/>
      <c r="E110" s="64"/>
      <c r="F110" s="64">
        <v>2</v>
      </c>
      <c r="G110" s="64">
        <v>2</v>
      </c>
      <c r="H110" s="64">
        <v>0</v>
      </c>
      <c r="I110" s="64"/>
      <c r="J110" s="322">
        <v>0</v>
      </c>
      <c r="K110" s="104">
        <f>VLOOKUP(A110,'ISO-IEC 27001 All Countries'!A111:D305,4,FALSE)</f>
        <v>1</v>
      </c>
    </row>
    <row r="111" spans="1:11" ht="13.8" x14ac:dyDescent="0.25">
      <c r="A111" s="92" t="s">
        <v>200</v>
      </c>
      <c r="B111" s="92"/>
      <c r="C111" s="92"/>
      <c r="D111" s="92">
        <v>8</v>
      </c>
      <c r="E111" s="92">
        <v>10</v>
      </c>
      <c r="F111" s="92">
        <v>19</v>
      </c>
      <c r="G111" s="92">
        <v>53</v>
      </c>
      <c r="H111" s="92">
        <v>12</v>
      </c>
      <c r="I111" s="92">
        <v>129</v>
      </c>
      <c r="J111" s="323">
        <v>67</v>
      </c>
      <c r="K111" s="103">
        <f>VLOOKUP(A111,'ISO-IEC 27001 All Countries'!A112:D306,4,FALSE)</f>
        <v>59</v>
      </c>
    </row>
    <row r="112" spans="1:11" s="56" customFormat="1" ht="13.8" x14ac:dyDescent="0.25">
      <c r="A112" s="64" t="s">
        <v>414</v>
      </c>
      <c r="B112" s="64"/>
      <c r="C112" s="64"/>
      <c r="D112" s="64"/>
      <c r="E112" s="64"/>
      <c r="F112" s="64"/>
      <c r="G112" s="64"/>
      <c r="H112" s="64"/>
      <c r="I112" s="64"/>
      <c r="J112" s="322">
        <v>1</v>
      </c>
      <c r="K112" s="104">
        <f>VLOOKUP(A112,'ISO-IEC 27001 All Countries'!A113:D307,4,FALSE)</f>
        <v>0</v>
      </c>
    </row>
    <row r="113" spans="1:11" ht="13.8" x14ac:dyDescent="0.25">
      <c r="A113" s="92" t="s">
        <v>23</v>
      </c>
      <c r="B113" s="92"/>
      <c r="C113" s="92"/>
      <c r="D113" s="92">
        <v>1</v>
      </c>
      <c r="E113" s="92">
        <v>2</v>
      </c>
      <c r="F113" s="92">
        <v>7</v>
      </c>
      <c r="G113" s="92">
        <v>22</v>
      </c>
      <c r="H113" s="92">
        <v>27</v>
      </c>
      <c r="I113" s="92">
        <v>92</v>
      </c>
      <c r="J113" s="323">
        <v>138</v>
      </c>
      <c r="K113" s="104">
        <f>VLOOKUP(A113,'ISO-IEC 27001 All Countries'!A114:D308,4,FALSE)</f>
        <v>142</v>
      </c>
    </row>
    <row r="114" spans="1:11" s="56" customFormat="1" ht="13.8" x14ac:dyDescent="0.25">
      <c r="A114" s="64" t="s">
        <v>184</v>
      </c>
      <c r="B114" s="64">
        <v>4</v>
      </c>
      <c r="C114" s="64">
        <v>6</v>
      </c>
      <c r="D114" s="64">
        <v>22</v>
      </c>
      <c r="E114" s="64">
        <v>51</v>
      </c>
      <c r="F114" s="64">
        <v>30</v>
      </c>
      <c r="G114" s="64">
        <v>61</v>
      </c>
      <c r="H114" s="64">
        <v>19</v>
      </c>
      <c r="I114" s="64">
        <v>36</v>
      </c>
      <c r="J114" s="322">
        <v>45</v>
      </c>
      <c r="K114" s="104">
        <f>VLOOKUP(A114,'ISO-IEC 27001 All Countries'!A115:D309,4,FALSE)</f>
        <v>70</v>
      </c>
    </row>
    <row r="115" spans="1:11" ht="13.8" x14ac:dyDescent="0.25">
      <c r="A115" s="92" t="s">
        <v>185</v>
      </c>
      <c r="B115" s="92">
        <v>5</v>
      </c>
      <c r="C115" s="92">
        <v>17</v>
      </c>
      <c r="D115" s="92">
        <v>27</v>
      </c>
      <c r="E115" s="92">
        <v>53</v>
      </c>
      <c r="F115" s="92">
        <v>90</v>
      </c>
      <c r="G115" s="92">
        <v>103</v>
      </c>
      <c r="H115" s="92">
        <v>73</v>
      </c>
      <c r="I115" s="92">
        <v>151</v>
      </c>
      <c r="J115" s="323">
        <v>186</v>
      </c>
      <c r="K115" s="103">
        <f>VLOOKUP(A115,'ISO-IEC 27001 All Countries'!A116:D310,4,FALSE)</f>
        <v>170</v>
      </c>
    </row>
    <row r="116" spans="1:11" s="56" customFormat="1" ht="13.8" x14ac:dyDescent="0.25">
      <c r="A116" s="64" t="s">
        <v>186</v>
      </c>
      <c r="B116" s="64">
        <v>6</v>
      </c>
      <c r="C116" s="64">
        <v>9</v>
      </c>
      <c r="D116" s="64">
        <v>9</v>
      </c>
      <c r="E116" s="64">
        <v>12</v>
      </c>
      <c r="F116" s="64">
        <v>29</v>
      </c>
      <c r="G116" s="64">
        <v>13</v>
      </c>
      <c r="H116" s="64">
        <v>48</v>
      </c>
      <c r="I116" s="64">
        <v>60</v>
      </c>
      <c r="J116" s="322">
        <v>53</v>
      </c>
      <c r="K116" s="104">
        <f>VLOOKUP(A116,'ISO-IEC 27001 All Countries'!A117:D311,4,FALSE)</f>
        <v>57</v>
      </c>
    </row>
    <row r="117" spans="1:11" ht="13.8" x14ac:dyDescent="0.25">
      <c r="A117" s="92" t="s">
        <v>135</v>
      </c>
      <c r="B117" s="92"/>
      <c r="C117" s="92"/>
      <c r="D117" s="92"/>
      <c r="E117" s="92"/>
      <c r="F117" s="92"/>
      <c r="G117" s="92"/>
      <c r="H117" s="92"/>
      <c r="I117" s="92">
        <v>1</v>
      </c>
      <c r="J117" s="323">
        <v>0</v>
      </c>
      <c r="K117" s="103">
        <f>VLOOKUP(A117,'ISO-IEC 27001 All Countries'!A118:D312,4,FALSE)</f>
        <v>0</v>
      </c>
    </row>
    <row r="118" spans="1:11" s="56" customFormat="1" ht="13.8" x14ac:dyDescent="0.25">
      <c r="A118" s="64" t="s">
        <v>201</v>
      </c>
      <c r="B118" s="64"/>
      <c r="C118" s="64">
        <v>2</v>
      </c>
      <c r="D118" s="64">
        <v>4</v>
      </c>
      <c r="E118" s="64">
        <v>7</v>
      </c>
      <c r="F118" s="64">
        <v>6</v>
      </c>
      <c r="G118" s="64">
        <v>22</v>
      </c>
      <c r="H118" s="64">
        <v>14</v>
      </c>
      <c r="I118" s="64">
        <v>21</v>
      </c>
      <c r="J118" s="322">
        <v>24</v>
      </c>
      <c r="K118" s="104">
        <f>VLOOKUP(A118,'ISO-IEC 27001 All Countries'!A119:D313,4,FALSE)</f>
        <v>81</v>
      </c>
    </row>
    <row r="119" spans="1:11" ht="13.8" x14ac:dyDescent="0.25">
      <c r="A119" s="92" t="s">
        <v>125</v>
      </c>
      <c r="B119" s="92">
        <v>21</v>
      </c>
      <c r="C119" s="92">
        <v>147</v>
      </c>
      <c r="D119" s="92">
        <v>369</v>
      </c>
      <c r="E119" s="92">
        <v>738</v>
      </c>
      <c r="F119" s="92">
        <v>684</v>
      </c>
      <c r="G119" s="92">
        <v>958</v>
      </c>
      <c r="H119" s="92">
        <v>669</v>
      </c>
      <c r="I119" s="92">
        <v>841</v>
      </c>
      <c r="J119" s="323">
        <v>1062</v>
      </c>
      <c r="K119" s="103">
        <f>VLOOKUP(A119,'ISO-IEC 27001 All Countries'!A120:D314,4,FALSE)</f>
        <v>1305</v>
      </c>
    </row>
    <row r="120" spans="1:11" s="56" customFormat="1" ht="13.8" x14ac:dyDescent="0.25">
      <c r="A120" s="64" t="s">
        <v>202</v>
      </c>
      <c r="B120" s="64"/>
      <c r="C120" s="64"/>
      <c r="D120" s="64">
        <v>1</v>
      </c>
      <c r="E120" s="64">
        <v>4</v>
      </c>
      <c r="F120" s="64">
        <v>7</v>
      </c>
      <c r="G120" s="64">
        <v>32</v>
      </c>
      <c r="H120" s="64">
        <v>8</v>
      </c>
      <c r="I120" s="64">
        <v>23</v>
      </c>
      <c r="J120" s="322">
        <v>17</v>
      </c>
      <c r="K120" s="104">
        <f>VLOOKUP(A120,'ISO-IEC 27001 All Countries'!A121:D315,4,FALSE)</f>
        <v>22</v>
      </c>
    </row>
    <row r="121" spans="1:11" ht="13.8" x14ac:dyDescent="0.25">
      <c r="A121" s="92" t="s">
        <v>187</v>
      </c>
      <c r="B121" s="92"/>
      <c r="C121" s="92"/>
      <c r="D121" s="92">
        <v>1</v>
      </c>
      <c r="E121" s="92">
        <v>1</v>
      </c>
      <c r="F121" s="92"/>
      <c r="G121" s="92">
        <v>1</v>
      </c>
      <c r="H121" s="92">
        <v>0</v>
      </c>
      <c r="I121" s="92"/>
      <c r="J121" s="323">
        <v>1</v>
      </c>
      <c r="K121" s="103">
        <f>VLOOKUP(A121,'ISO-IEC 27001 All Countries'!A122:D316,4,FALSE)</f>
        <v>0</v>
      </c>
    </row>
    <row r="122" spans="1:11" s="56" customFormat="1" ht="13.8" x14ac:dyDescent="0.25">
      <c r="A122" s="64" t="s">
        <v>415</v>
      </c>
      <c r="B122" s="64"/>
      <c r="C122" s="64"/>
      <c r="D122" s="64"/>
      <c r="E122" s="64"/>
      <c r="F122" s="64"/>
      <c r="G122" s="64"/>
      <c r="H122" s="64"/>
      <c r="I122" s="64"/>
      <c r="J122" s="322">
        <v>3</v>
      </c>
      <c r="K122" s="104">
        <f>VLOOKUP(A122,'ISO-IEC 27001 All Countries'!A123:D317,4,FALSE)</f>
        <v>4</v>
      </c>
    </row>
    <row r="123" spans="1:11" ht="13.8" x14ac:dyDescent="0.25">
      <c r="A123" s="92" t="s">
        <v>188</v>
      </c>
      <c r="B123" s="92"/>
      <c r="C123" s="92">
        <v>6</v>
      </c>
      <c r="D123" s="92">
        <v>40</v>
      </c>
      <c r="E123" s="92">
        <v>72</v>
      </c>
      <c r="F123" s="92">
        <v>115</v>
      </c>
      <c r="G123" s="92">
        <v>125</v>
      </c>
      <c r="H123" s="92">
        <v>12</v>
      </c>
      <c r="I123" s="92">
        <v>4</v>
      </c>
      <c r="J123" s="323">
        <v>24</v>
      </c>
      <c r="K123" s="103">
        <f>VLOOKUP(A123,'ISO-IEC 27001 All Countries'!A124:D318,4,FALSE)</f>
        <v>80</v>
      </c>
    </row>
    <row r="124" spans="1:11" s="56" customFormat="1" ht="13.8" x14ac:dyDescent="0.25">
      <c r="A124" s="64" t="s">
        <v>26</v>
      </c>
      <c r="B124" s="64">
        <v>2</v>
      </c>
      <c r="C124" s="64">
        <v>7</v>
      </c>
      <c r="D124" s="64">
        <v>8</v>
      </c>
      <c r="E124" s="64">
        <v>9</v>
      </c>
      <c r="F124" s="64">
        <v>10</v>
      </c>
      <c r="G124" s="64">
        <v>27</v>
      </c>
      <c r="H124" s="64">
        <v>35</v>
      </c>
      <c r="I124" s="64">
        <v>48</v>
      </c>
      <c r="J124" s="322">
        <v>69</v>
      </c>
      <c r="K124" s="104">
        <f>VLOOKUP(A124,'ISO-IEC 27001 All Countries'!A125:D319,4,FALSE)</f>
        <v>90</v>
      </c>
    </row>
    <row r="125" spans="1:11" ht="13.8" x14ac:dyDescent="0.25">
      <c r="A125" s="92" t="s">
        <v>24</v>
      </c>
      <c r="B125" s="92"/>
      <c r="C125" s="92"/>
      <c r="D125" s="92"/>
      <c r="E125" s="92"/>
      <c r="F125" s="92"/>
      <c r="G125" s="92"/>
      <c r="H125" s="92"/>
      <c r="I125" s="92"/>
      <c r="J125" s="323">
        <v>1</v>
      </c>
      <c r="K125" s="103">
        <f>VLOOKUP(A125,'ISO-IEC 27001 All Countries'!A126:D320,4,FALSE)</f>
        <v>0</v>
      </c>
    </row>
    <row r="126" spans="1:11" s="56" customFormat="1" ht="13.8" x14ac:dyDescent="0.25">
      <c r="A126" s="65" t="s">
        <v>25</v>
      </c>
      <c r="B126" s="64"/>
      <c r="C126" s="64"/>
      <c r="D126" s="64"/>
      <c r="E126" s="64"/>
      <c r="F126" s="64"/>
      <c r="G126" s="64"/>
      <c r="H126" s="64"/>
      <c r="I126" s="64"/>
      <c r="J126" s="322">
        <v>2</v>
      </c>
      <c r="K126" s="104">
        <f>VLOOKUP(A126,'ISO-IEC 27001 All Countries'!A127:D321,4,FALSE)</f>
        <v>5</v>
      </c>
    </row>
    <row r="127" spans="1:11" ht="13.8" x14ac:dyDescent="0.25">
      <c r="A127" s="92" t="s">
        <v>189</v>
      </c>
      <c r="B127" s="92">
        <v>1</v>
      </c>
      <c r="C127" s="92"/>
      <c r="D127" s="92">
        <v>17</v>
      </c>
      <c r="E127" s="92">
        <v>24</v>
      </c>
      <c r="F127" s="92">
        <v>32</v>
      </c>
      <c r="G127" s="92">
        <v>54</v>
      </c>
      <c r="H127" s="92">
        <v>127</v>
      </c>
      <c r="I127" s="92">
        <v>308</v>
      </c>
      <c r="J127" s="323">
        <v>250</v>
      </c>
      <c r="K127" s="103">
        <f>VLOOKUP(A127,'ISO-IEC 27001 All Countries'!A128:D322,4,FALSE)</f>
        <v>281</v>
      </c>
    </row>
    <row r="128" spans="1:11" s="108" customFormat="1" ht="13.8" x14ac:dyDescent="0.25">
      <c r="A128" s="65" t="s">
        <v>203</v>
      </c>
      <c r="B128" s="65"/>
      <c r="C128" s="65">
        <v>3</v>
      </c>
      <c r="D128" s="65">
        <v>5</v>
      </c>
      <c r="E128" s="65">
        <v>5</v>
      </c>
      <c r="F128" s="65">
        <v>5</v>
      </c>
      <c r="G128" s="65">
        <v>3</v>
      </c>
      <c r="H128" s="65">
        <v>8</v>
      </c>
      <c r="I128" s="65">
        <v>9</v>
      </c>
      <c r="J128" s="324">
        <v>12</v>
      </c>
      <c r="K128" s="104">
        <f>VLOOKUP(A128,'ISO-IEC 27001 All Countries'!A129:D323,4,FALSE)</f>
        <v>12</v>
      </c>
    </row>
    <row r="129" spans="1:11" ht="13.8" x14ac:dyDescent="0.25">
      <c r="A129" s="92" t="s">
        <v>204</v>
      </c>
      <c r="B129" s="92"/>
      <c r="C129" s="92"/>
      <c r="D129" s="92"/>
      <c r="E129" s="92"/>
      <c r="F129" s="92"/>
      <c r="G129" s="92">
        <v>2</v>
      </c>
      <c r="H129" s="92">
        <v>0</v>
      </c>
      <c r="I129" s="92"/>
      <c r="J129" s="323">
        <v>0</v>
      </c>
      <c r="K129" s="103">
        <f>VLOOKUP(A129,'ISO-IEC 27001 All Countries'!A130:D324,4,FALSE)</f>
        <v>1</v>
      </c>
    </row>
    <row r="130" spans="1:11" s="56" customFormat="1" ht="13.8" x14ac:dyDescent="0.25">
      <c r="A130" s="64" t="s">
        <v>118</v>
      </c>
      <c r="B130" s="64"/>
      <c r="C130" s="64"/>
      <c r="D130" s="64"/>
      <c r="E130" s="64"/>
      <c r="F130" s="64"/>
      <c r="G130" s="64">
        <v>3</v>
      </c>
      <c r="H130" s="64">
        <v>2</v>
      </c>
      <c r="I130" s="64">
        <v>7</v>
      </c>
      <c r="J130" s="322">
        <v>13</v>
      </c>
      <c r="K130" s="104">
        <f>VLOOKUP(A130,'ISO-IEC 27001 All Countries'!A131:D325,4,FALSE)</f>
        <v>6</v>
      </c>
    </row>
    <row r="131" spans="1:11" ht="13.8" x14ac:dyDescent="0.25">
      <c r="A131" s="92" t="s">
        <v>190</v>
      </c>
      <c r="B131" s="92">
        <v>7</v>
      </c>
      <c r="C131" s="92">
        <v>9</v>
      </c>
      <c r="D131" s="92">
        <v>16</v>
      </c>
      <c r="E131" s="92">
        <v>38</v>
      </c>
      <c r="F131" s="92">
        <v>47</v>
      </c>
      <c r="G131" s="92">
        <v>119</v>
      </c>
      <c r="H131" s="93">
        <v>121</v>
      </c>
      <c r="I131" s="93">
        <v>223</v>
      </c>
      <c r="J131" s="323">
        <v>251</v>
      </c>
      <c r="K131" s="103">
        <f>VLOOKUP(A131,'ISO-IEC 27001 All Countries'!A132:D326,4,FALSE)</f>
        <v>482</v>
      </c>
    </row>
    <row r="132" spans="1:11" s="56" customFormat="1" ht="13.8" x14ac:dyDescent="0.25">
      <c r="A132" s="64" t="s">
        <v>416</v>
      </c>
      <c r="B132" s="64"/>
      <c r="C132" s="64"/>
      <c r="D132" s="64"/>
      <c r="E132" s="64"/>
      <c r="F132" s="64"/>
      <c r="G132" s="64"/>
      <c r="H132" s="65"/>
      <c r="I132" s="65"/>
      <c r="J132" s="322">
        <v>1</v>
      </c>
      <c r="K132" s="104">
        <f>VLOOKUP(A132,'ISO-IEC 27001 All Countries'!A133:D327,4,FALSE)</f>
        <v>0</v>
      </c>
    </row>
    <row r="133" spans="1:11" ht="13.8" x14ac:dyDescent="0.25">
      <c r="A133" s="92" t="s">
        <v>418</v>
      </c>
      <c r="B133" s="92"/>
      <c r="C133" s="92"/>
      <c r="D133" s="92"/>
      <c r="E133" s="92"/>
      <c r="F133" s="92"/>
      <c r="G133" s="92"/>
      <c r="H133" s="93"/>
      <c r="I133" s="93"/>
      <c r="J133" s="323">
        <v>1</v>
      </c>
      <c r="K133" s="103">
        <f>VLOOKUP(A133,'ISO-IEC 27001 All Countries'!A134:D328,4,FALSE)</f>
        <v>2</v>
      </c>
    </row>
    <row r="134" spans="1:11" s="56" customFormat="1" ht="13.8" x14ac:dyDescent="0.25">
      <c r="A134" s="65" t="s">
        <v>191</v>
      </c>
      <c r="B134" s="64"/>
      <c r="C134" s="64"/>
      <c r="D134" s="64">
        <v>5</v>
      </c>
      <c r="E134" s="65">
        <v>1</v>
      </c>
      <c r="F134" s="65">
        <v>1</v>
      </c>
      <c r="G134" s="65">
        <v>7</v>
      </c>
      <c r="H134" s="65">
        <v>13</v>
      </c>
      <c r="I134" s="65">
        <v>51</v>
      </c>
      <c r="J134" s="322">
        <v>64</v>
      </c>
      <c r="K134" s="104">
        <f>VLOOKUP(A134,'ISO-IEC 27001 All Countries'!A135:D329,4,FALSE)</f>
        <v>63</v>
      </c>
    </row>
    <row r="135" spans="1:11" ht="13.8" x14ac:dyDescent="0.25">
      <c r="A135" s="92" t="s">
        <v>205</v>
      </c>
      <c r="B135" s="92"/>
      <c r="C135" s="92">
        <v>4</v>
      </c>
      <c r="D135" s="92">
        <v>5</v>
      </c>
      <c r="E135" s="92">
        <v>10</v>
      </c>
      <c r="F135" s="92">
        <v>17</v>
      </c>
      <c r="G135" s="92">
        <v>66</v>
      </c>
      <c r="H135" s="93">
        <v>20</v>
      </c>
      <c r="I135" s="93">
        <v>64</v>
      </c>
      <c r="J135" s="323">
        <v>94</v>
      </c>
      <c r="K135" s="103">
        <f>VLOOKUP(A135,'ISO-IEC 27001 All Countries'!A136:D330,4,FALSE)</f>
        <v>139</v>
      </c>
    </row>
    <row r="136" spans="1:11" s="56" customFormat="1" ht="13.8" x14ac:dyDescent="0.25">
      <c r="A136" s="65" t="s">
        <v>120</v>
      </c>
      <c r="B136" s="64">
        <v>124</v>
      </c>
      <c r="C136" s="64">
        <v>271</v>
      </c>
      <c r="D136" s="64">
        <v>243</v>
      </c>
      <c r="E136" s="65">
        <v>366</v>
      </c>
      <c r="F136" s="65">
        <v>325</v>
      </c>
      <c r="G136" s="65">
        <v>1405</v>
      </c>
      <c r="H136" s="65">
        <v>857</v>
      </c>
      <c r="I136" s="65">
        <v>2138</v>
      </c>
      <c r="J136" s="322">
        <v>2290</v>
      </c>
      <c r="K136" s="104">
        <f>VLOOKUP(A136,'ISO-IEC 27001 All Countries'!A137:D331,4,FALSE)</f>
        <v>3006</v>
      </c>
    </row>
    <row r="137" spans="1:11" ht="13.8" x14ac:dyDescent="0.25">
      <c r="A137" s="92" t="s">
        <v>111</v>
      </c>
      <c r="B137" s="92"/>
      <c r="C137" s="92">
        <v>4</v>
      </c>
      <c r="D137" s="92">
        <v>4</v>
      </c>
      <c r="E137" s="92">
        <v>39</v>
      </c>
      <c r="F137" s="92">
        <v>75</v>
      </c>
      <c r="G137" s="92">
        <v>442</v>
      </c>
      <c r="H137" s="93">
        <v>268</v>
      </c>
      <c r="I137" s="93">
        <v>768</v>
      </c>
      <c r="J137" s="323">
        <v>7346</v>
      </c>
      <c r="K137" s="103">
        <f>VLOOKUP(A137,'ISO-IEC 27001 All Countries'!A138:D332,4,FALSE)</f>
        <v>1020</v>
      </c>
    </row>
    <row r="138" spans="1:11" s="56" customFormat="1" ht="13.8" x14ac:dyDescent="0.25">
      <c r="A138" s="65" t="s">
        <v>192</v>
      </c>
      <c r="B138" s="64"/>
      <c r="C138" s="64"/>
      <c r="D138" s="64">
        <v>2</v>
      </c>
      <c r="E138" s="65"/>
      <c r="F138" s="65">
        <v>2</v>
      </c>
      <c r="G138" s="65">
        <v>8</v>
      </c>
      <c r="H138" s="65">
        <v>5</v>
      </c>
      <c r="I138" s="65">
        <v>12</v>
      </c>
      <c r="J138" s="322">
        <v>10</v>
      </c>
      <c r="K138" s="104">
        <f>VLOOKUP(A138,'ISO-IEC 27001 All Countries'!A139:D333,4,FALSE)</f>
        <v>17</v>
      </c>
    </row>
    <row r="139" spans="1:11" ht="13.8" x14ac:dyDescent="0.25">
      <c r="A139" s="93" t="s">
        <v>417</v>
      </c>
      <c r="B139" s="92"/>
      <c r="C139" s="92"/>
      <c r="D139" s="92"/>
      <c r="E139" s="93"/>
      <c r="F139" s="93"/>
      <c r="G139" s="93"/>
      <c r="H139" s="93"/>
      <c r="I139" s="93"/>
      <c r="J139" s="323">
        <v>1</v>
      </c>
      <c r="K139" s="103">
        <f>VLOOKUP(A139,'ISO-IEC 27001 All Countries'!A140:D334,4,FALSE)</f>
        <v>0</v>
      </c>
    </row>
    <row r="140" spans="1:11" s="56" customFormat="1" ht="13.8" x14ac:dyDescent="0.25">
      <c r="A140" s="65" t="s">
        <v>136</v>
      </c>
      <c r="B140" s="64"/>
      <c r="C140" s="64"/>
      <c r="D140" s="64"/>
      <c r="E140" s="65"/>
      <c r="F140" s="65"/>
      <c r="G140" s="65"/>
      <c r="H140" s="65"/>
      <c r="I140" s="65">
        <v>1</v>
      </c>
      <c r="J140" s="322">
        <v>2</v>
      </c>
      <c r="K140" s="104">
        <f>VLOOKUP(A140,'ISO-IEC 27001 All Countries'!A141:D335,4,FALSE)</f>
        <v>9</v>
      </c>
    </row>
    <row r="141" spans="1:11" ht="13.8" x14ac:dyDescent="0.25">
      <c r="A141" s="92" t="s">
        <v>31</v>
      </c>
      <c r="B141" s="92"/>
      <c r="C141" s="92"/>
      <c r="D141" s="92">
        <v>2</v>
      </c>
      <c r="E141" s="92">
        <v>18</v>
      </c>
      <c r="F141" s="92"/>
      <c r="G141" s="92">
        <v>30</v>
      </c>
      <c r="H141" s="93">
        <v>8</v>
      </c>
      <c r="I141" s="93">
        <v>90</v>
      </c>
      <c r="J141" s="323">
        <v>60</v>
      </c>
      <c r="K141" s="103">
        <f>VLOOKUP(A141,'ISO-IEC 27001 All Countries'!A142:D336,4,FALSE)</f>
        <v>52</v>
      </c>
    </row>
    <row r="142" spans="1:11" s="56" customFormat="1" ht="14.4" thickBot="1" x14ac:dyDescent="0.3">
      <c r="A142" s="105" t="s">
        <v>419</v>
      </c>
      <c r="B142" s="105"/>
      <c r="C142" s="105"/>
      <c r="D142" s="105"/>
      <c r="E142" s="105"/>
      <c r="F142" s="105"/>
      <c r="G142" s="105"/>
      <c r="H142" s="106"/>
      <c r="I142" s="106"/>
      <c r="J142" s="325">
        <v>1</v>
      </c>
      <c r="K142" s="107">
        <f>VLOOKUP(A142,'ISO-IEC 27001 All Countries'!A143:D337,4,FALSE)</f>
        <v>0</v>
      </c>
    </row>
  </sheetData>
  <mergeCells count="1">
    <mergeCell ref="A1:K2"/>
  </mergeCells>
  <phoneticPr fontId="23" type="noConversion"/>
  <pageMargins left="0.75000000000000011" right="0.75000000000000011" top="0.40944881889763785" bottom="0.40944881889763785" header="0" footer="0"/>
  <pageSetup paperSize="9" scale="49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"/>
  <sheetViews>
    <sheetView showGridLines="0" topLeftCell="A22" zoomScaleNormal="100" workbookViewId="0">
      <selection activeCell="O3" sqref="O3"/>
    </sheetView>
  </sheetViews>
  <sheetFormatPr defaultRowHeight="13.2" x14ac:dyDescent="0.25"/>
  <sheetData/>
  <phoneticPr fontId="0" type="noConversion"/>
  <pageMargins left="0.15748031496062992" right="0.19685039370078741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"/>
  <sheetViews>
    <sheetView showGridLines="0" topLeftCell="A7" workbookViewId="0">
      <selection activeCell="P2" sqref="P2"/>
    </sheetView>
  </sheetViews>
  <sheetFormatPr defaultRowHeight="13.2" x14ac:dyDescent="0.25"/>
  <sheetData/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"/>
  <sheetViews>
    <sheetView showGridLines="0" topLeftCell="A19" zoomScale="115" zoomScaleNormal="115" workbookViewId="0">
      <selection activeCell="O2" sqref="O2"/>
    </sheetView>
  </sheetViews>
  <sheetFormatPr defaultRowHeight="13.2" x14ac:dyDescent="0.25"/>
  <sheetData/>
  <phoneticPr fontId="0" type="noConversion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13</vt:i4>
      </vt:variant>
    </vt:vector>
  </HeadingPairs>
  <TitlesOfParts>
    <vt:vector size="22" baseType="lpstr">
      <vt:lpstr>Overview</vt:lpstr>
      <vt:lpstr>ISO-IEC 27001 Overview</vt:lpstr>
      <vt:lpstr>ISO-IEC 27001 All Countries</vt:lpstr>
      <vt:lpstr>ISO-IEC 27001 Countries</vt:lpstr>
      <vt:lpstr>ISO-IEC 27001 Industrial sector</vt:lpstr>
      <vt:lpstr>ISO-IEC 27001 Sites</vt:lpstr>
      <vt:lpstr>ISO-IEC 27001 Total</vt:lpstr>
      <vt:lpstr>ISO-IEC 27001 Regional share</vt:lpstr>
      <vt:lpstr>ISO-IEC 27001 Annual growth</vt:lpstr>
      <vt:lpstr>'ISO-IEC 27001 All Countries'!Print_Area</vt:lpstr>
      <vt:lpstr>'ISO-IEC 27001 Annual growth'!Print_Area</vt:lpstr>
      <vt:lpstr>'ISO-IEC 27001 Countries'!Print_Area</vt:lpstr>
      <vt:lpstr>'ISO-IEC 27001 Overview'!Print_Area</vt:lpstr>
      <vt:lpstr>'ISO-IEC 27001 Regional share'!Print_Area</vt:lpstr>
      <vt:lpstr>'ISO-IEC 27001 Sites'!Print_Area</vt:lpstr>
      <vt:lpstr>'ISO-IEC 27001 Total'!Print_Area</vt:lpstr>
      <vt:lpstr>Overview!Print_Area</vt:lpstr>
      <vt:lpstr>'ISO-IEC 27001 All Countries'!Print_Titles</vt:lpstr>
      <vt:lpstr>'ISO-IEC 27001 Countries'!Print_Titles</vt:lpstr>
      <vt:lpstr>'ISO-IEC 27001 Overview'!Print_Titles</vt:lpstr>
      <vt:lpstr>'ISO-IEC 27001 Sites'!Print_Titles</vt:lpstr>
      <vt:lpstr>Overview!Print_Titles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bfeichtinger</dc:creator>
  <cp:lastModifiedBy>홍진기</cp:lastModifiedBy>
  <cp:lastPrinted>2012-10-03T15:59:57Z</cp:lastPrinted>
  <dcterms:created xsi:type="dcterms:W3CDTF">2011-08-31T20:14:22Z</dcterms:created>
  <dcterms:modified xsi:type="dcterms:W3CDTF">2018-01-09T11:04:51Z</dcterms:modified>
</cp:coreProperties>
</file>